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88" activeTab="0"/>
  </bookViews>
  <sheets>
    <sheet name="DECLINAZIONE RELAZIONE 1,2" sheetId="1" r:id="rId1"/>
    <sheet name="Sheet3" sheetId="2" r:id="rId2"/>
    <sheet name="Foglio4" sheetId="3" r:id="rId3"/>
    <sheet name="Sheet1_2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<sst xmlns="http://schemas.openxmlformats.org/spreadsheetml/2006/main" count="225" uniqueCount="103">
  <si>
    <t>VALUTAZIONE AON</t>
  </si>
  <si>
    <t>VALUTAZIONE ANTEA</t>
  </si>
  <si>
    <t>VALUTAZIONE OFFERTA 3</t>
  </si>
  <si>
    <t>PESATURE</t>
  </si>
  <si>
    <t>AMBITI VALUTATI</t>
  </si>
  <si>
    <t>LA SCALA</t>
  </si>
  <si>
    <t>AGUGLIARO</t>
  </si>
  <si>
    <t>MAJERNA</t>
  </si>
  <si>
    <t>MEDIA OFF 1</t>
  </si>
  <si>
    <t>MEDIA OFF 2</t>
  </si>
  <si>
    <t>MEDIA OFF 3</t>
  </si>
  <si>
    <t>attività di identificazione, analisi e valutazione dei rischi:</t>
  </si>
  <si>
    <t>metodologia proposta per la gestione del programma assicurativo:</t>
  </si>
  <si>
    <t>metodologia proposta per l’assistenza nelle fasi di gara</t>
  </si>
  <si>
    <t>FATTORI DI CONV.</t>
  </si>
  <si>
    <t>VALUTAZIONE OFFERTA 1</t>
  </si>
  <si>
    <t>MEDIA ORIG.</t>
  </si>
  <si>
    <t>FATTORE CONV.</t>
  </si>
  <si>
    <t>MEDIA DEF</t>
  </si>
  <si>
    <t>OFFERTA ECONOMICA PROVVIGIONI</t>
  </si>
  <si>
    <t>CALCOLO DEL COEFF DI VALUTAZIONE DELLE OFFERTE</t>
  </si>
  <si>
    <t>PUNT TECN DEF</t>
  </si>
  <si>
    <t xml:space="preserve">RCA </t>
  </si>
  <si>
    <t xml:space="preserve">NON RCA </t>
  </si>
  <si>
    <t>TOT PUNTEGGIO</t>
  </si>
  <si>
    <t>VALUTAZIONE OFFERTA 4</t>
  </si>
  <si>
    <t>VALUTAZIONE OFFERTA 5</t>
  </si>
  <si>
    <t>OFFERTA 1</t>
  </si>
  <si>
    <t>OFFERTA 2</t>
  </si>
  <si>
    <t>OFFERTA 3</t>
  </si>
  <si>
    <t>OFFERTA 4</t>
  </si>
  <si>
    <t>OFFERTA 5</t>
  </si>
  <si>
    <t>BARONI</t>
  </si>
  <si>
    <t>VALUTAZIONE PORTICO</t>
  </si>
  <si>
    <t>VALUTAZIONE CRISTOFORO</t>
  </si>
  <si>
    <t>VALUTAZIONE FUTURA 3000</t>
  </si>
  <si>
    <t>progetto inserimento lavorativo soggetto svantaggiato</t>
  </si>
  <si>
    <t xml:space="preserve">proposte migliorative </t>
  </si>
  <si>
    <t>RELAZIONE 1 e 2</t>
  </si>
  <si>
    <t>MEDIA OFF 4</t>
  </si>
  <si>
    <t>MEDIA OFF 5</t>
  </si>
  <si>
    <t>MEDIA OFF 6</t>
  </si>
  <si>
    <t xml:space="preserve">VALUTAZIONE CRISTOFORO </t>
  </si>
  <si>
    <t xml:space="preserve">VALUTAZIONE FUTURA 3000 </t>
  </si>
  <si>
    <t>OFFERTA PORTICO</t>
  </si>
  <si>
    <t>OFFERTA CRISTOFORO</t>
  </si>
  <si>
    <t>OFFERTA FUTURA 3000</t>
  </si>
  <si>
    <t xml:space="preserve">PE max </t>
  </si>
  <si>
    <t xml:space="preserve">PB </t>
  </si>
  <si>
    <t xml:space="preserve">Pi </t>
  </si>
  <si>
    <t xml:space="preserve">Pm </t>
  </si>
  <si>
    <t>PORTICO</t>
  </si>
  <si>
    <t>Pm</t>
  </si>
  <si>
    <t>PB</t>
  </si>
  <si>
    <t>PE</t>
  </si>
  <si>
    <t>GALLI</t>
  </si>
  <si>
    <t>NEGRETTI</t>
  </si>
  <si>
    <t xml:space="preserve">VALUTAZIONE ZOE </t>
  </si>
  <si>
    <t>VALUTAZIONE QUATTRO</t>
  </si>
  <si>
    <t>VALUTAZIONE COOPERANDA</t>
  </si>
  <si>
    <t>VALUTAZIONEQUATTRO</t>
  </si>
  <si>
    <t>OFFERTA  COOPERANDA</t>
  </si>
  <si>
    <t>OFFERTA QUATTRO</t>
  </si>
  <si>
    <t xml:space="preserve">OFFERTA ZOE </t>
  </si>
  <si>
    <t>VALUTAZIONE ZOE</t>
  </si>
  <si>
    <t xml:space="preserve">relazione metodologie tecnico operative per lo svolgimento ed il controllo deo servizi </t>
  </si>
  <si>
    <t xml:space="preserve">relazione sostenibilità ambientale del servizio - piano gestionale del servizio finalizzato a ridurre gli impatti  energetici e amientali </t>
  </si>
  <si>
    <t xml:space="preserve">relazione sostenibilità ambientale del servizio - piano gestionale del servizio finalizzato a ridurre gli impatti energetici e amientali </t>
  </si>
  <si>
    <t xml:space="preserve">SISTEMA VERIFICA E CONTROLLO SERVIZIO </t>
  </si>
  <si>
    <t xml:space="preserve">modalità e tempo di sostituzione degli addetti assenti </t>
  </si>
  <si>
    <t>VALUTAZIONE grappolo</t>
  </si>
  <si>
    <t>VALUTAZIONE archimede</t>
  </si>
  <si>
    <t xml:space="preserve">flessibilità gestionale </t>
  </si>
  <si>
    <t xml:space="preserve">inserimento lavorativo </t>
  </si>
  <si>
    <t xml:space="preserve">servizi aggiuntivi </t>
  </si>
  <si>
    <t xml:space="preserve">VALUTAZIONE DELLA PROPOSTA </t>
  </si>
  <si>
    <t>COEFFICIENTE DI ATTRIBUZIONE</t>
  </si>
  <si>
    <r>
      <t xml:space="preserve">Proposta che denota un grado </t>
    </r>
    <r>
      <rPr>
        <b/>
        <sz val="11"/>
        <color indexed="8"/>
        <rFont val="Arial"/>
        <family val="2"/>
      </rPr>
      <t>eccellente</t>
    </r>
    <r>
      <rPr>
        <sz val="11"/>
        <color indexed="8"/>
        <rFont val="Arial"/>
        <family val="2"/>
      </rPr>
      <t xml:space="preserve"> di completezza e idoneità </t>
    </r>
  </si>
  <si>
    <r>
      <t xml:space="preserve">Proposta che denota un grado </t>
    </r>
    <r>
      <rPr>
        <b/>
        <sz val="11"/>
        <color indexed="8"/>
        <rFont val="Arial"/>
        <family val="2"/>
      </rPr>
      <t>ottimo</t>
    </r>
    <r>
      <rPr>
        <sz val="11"/>
        <color indexed="8"/>
        <rFont val="Arial"/>
        <family val="2"/>
      </rPr>
      <t xml:space="preserve"> di completezza e idoneità</t>
    </r>
  </si>
  <si>
    <t>0.9</t>
  </si>
  <si>
    <r>
      <t xml:space="preserve">Proposta che denota un grado </t>
    </r>
    <r>
      <rPr>
        <b/>
        <sz val="11"/>
        <rFont val="Arial"/>
        <family val="2"/>
      </rPr>
      <t>molto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buono</t>
    </r>
    <r>
      <rPr>
        <sz val="11"/>
        <rFont val="Arial"/>
        <family val="2"/>
      </rPr>
      <t xml:space="preserve"> di completezza e idoneità </t>
    </r>
  </si>
  <si>
    <t>0.8</t>
  </si>
  <si>
    <r>
      <t xml:space="preserve">Proposta che denota un grado </t>
    </r>
    <r>
      <rPr>
        <b/>
        <sz val="11"/>
        <color indexed="8"/>
        <rFont val="Arial"/>
        <family val="2"/>
      </rPr>
      <t>buono</t>
    </r>
    <r>
      <rPr>
        <sz val="11"/>
        <color indexed="8"/>
        <rFont val="Arial"/>
        <family val="2"/>
      </rPr>
      <t xml:space="preserve"> di completezza e idoneità</t>
    </r>
  </si>
  <si>
    <t>0.7</t>
  </si>
  <si>
    <r>
      <t>Proposta che denota un grado</t>
    </r>
    <r>
      <rPr>
        <b/>
        <sz val="11"/>
        <rFont val="Arial"/>
        <family val="2"/>
      </rPr>
      <t xml:space="preserve"> discreto</t>
    </r>
    <r>
      <rPr>
        <sz val="11"/>
        <rFont val="Arial"/>
        <family val="2"/>
      </rPr>
      <t xml:space="preserve"> di completezza e idoneità </t>
    </r>
  </si>
  <si>
    <t>0.6</t>
  </si>
  <si>
    <r>
      <t xml:space="preserve">Proposta che denota un grado </t>
    </r>
    <r>
      <rPr>
        <b/>
        <sz val="11"/>
        <color indexed="8"/>
        <rFont val="Arial"/>
        <family val="2"/>
      </rPr>
      <t>più che sufficiente</t>
    </r>
    <r>
      <rPr>
        <sz val="11"/>
        <color indexed="8"/>
        <rFont val="Arial"/>
        <family val="2"/>
      </rPr>
      <t xml:space="preserve"> di completezza e idoneità</t>
    </r>
  </si>
  <si>
    <t>0.5</t>
  </si>
  <si>
    <r>
      <t xml:space="preserve">Proposta che denota un grado </t>
    </r>
    <r>
      <rPr>
        <b/>
        <sz val="11"/>
        <rFont val="Arial"/>
        <family val="2"/>
      </rPr>
      <t>sufficiente</t>
    </r>
    <r>
      <rPr>
        <sz val="11"/>
        <rFont val="Arial"/>
        <family val="2"/>
      </rPr>
      <t xml:space="preserve"> di completezza e idoneità </t>
    </r>
  </si>
  <si>
    <t>0.4</t>
  </si>
  <si>
    <r>
      <t xml:space="preserve">Proposta che denota un grado </t>
    </r>
    <r>
      <rPr>
        <b/>
        <sz val="11"/>
        <rFont val="Arial"/>
        <family val="2"/>
      </rPr>
      <t>appena sufficiente</t>
    </r>
    <r>
      <rPr>
        <sz val="11"/>
        <rFont val="Arial"/>
        <family val="2"/>
      </rPr>
      <t xml:space="preserve"> di completezza e idoneità </t>
    </r>
  </si>
  <si>
    <t>0.3</t>
  </si>
  <si>
    <r>
      <t xml:space="preserve">Proposta che denota un grado </t>
    </r>
    <r>
      <rPr>
        <b/>
        <sz val="11"/>
        <rFont val="Arial"/>
        <family val="2"/>
      </rPr>
      <t>gravemente insufficiente</t>
    </r>
    <r>
      <rPr>
        <sz val="11"/>
        <rFont val="Arial"/>
        <family val="2"/>
      </rPr>
      <t xml:space="preserve"> di completezza e idoneità</t>
    </r>
  </si>
  <si>
    <t>0.1</t>
  </si>
  <si>
    <t xml:space="preserve">Nessuna proposta </t>
  </si>
  <si>
    <t xml:space="preserve">relazione sostenibilità ambientale del servizio - </t>
  </si>
  <si>
    <t xml:space="preserve">puntegi </t>
  </si>
  <si>
    <t>totale</t>
  </si>
  <si>
    <t xml:space="preserve">la Commissione Giudicatrice: </t>
  </si>
  <si>
    <t>Dr. Baroni Simone presidente della commissione  Resposnabile Settore  Servizi Sociai</t>
  </si>
  <si>
    <t xml:space="preserve">Si.ra Negeretti Peverelli Serena - Istruttore Amministrativo Settore Affari Generali </t>
  </si>
  <si>
    <t>Sig.ra Galli Sabrina  componente - istruttore amministrativo Settore Affari Generali</t>
  </si>
  <si>
    <t xml:space="preserve">F.to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</si>
</sst>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8"/>
      <name val="Trebuchet MS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2" fontId="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justify"/>
    </xf>
    <xf numFmtId="164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35" borderId="10" xfId="0" applyNumberFormat="1" applyFont="1" applyFill="1" applyBorder="1" applyAlignment="1">
      <alignment/>
    </xf>
    <xf numFmtId="0" fontId="1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164" fontId="1" fillId="40" borderId="1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164" fontId="3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/>
    </xf>
    <xf numFmtId="164" fontId="3" fillId="42" borderId="10" xfId="0" applyNumberFormat="1" applyFont="1" applyFill="1" applyBorder="1" applyAlignment="1">
      <alignment/>
    </xf>
    <xf numFmtId="2" fontId="1" fillId="42" borderId="10" xfId="0" applyNumberFormat="1" applyFont="1" applyFill="1" applyBorder="1" applyAlignment="1">
      <alignment/>
    </xf>
    <xf numFmtId="2" fontId="3" fillId="42" borderId="10" xfId="0" applyNumberFormat="1" applyFont="1" applyFill="1" applyBorder="1" applyAlignment="1">
      <alignment/>
    </xf>
    <xf numFmtId="164" fontId="3" fillId="43" borderId="10" xfId="0" applyNumberFormat="1" applyFont="1" applyFill="1" applyBorder="1" applyAlignment="1">
      <alignment/>
    </xf>
    <xf numFmtId="2" fontId="1" fillId="43" borderId="10" xfId="0" applyNumberFormat="1" applyFont="1" applyFill="1" applyBorder="1" applyAlignment="1">
      <alignment/>
    </xf>
    <xf numFmtId="2" fontId="3" fillId="43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164" fontId="1" fillId="41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164" fontId="1" fillId="42" borderId="10" xfId="0" applyNumberFormat="1" applyFont="1" applyFill="1" applyBorder="1" applyAlignment="1">
      <alignment/>
    </xf>
    <xf numFmtId="0" fontId="0" fillId="43" borderId="10" xfId="0" applyFont="1" applyFill="1" applyBorder="1" applyAlignment="1">
      <alignment/>
    </xf>
    <xf numFmtId="164" fontId="1" fillId="43" borderId="1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44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51" fillId="37" borderId="0" xfId="0" applyFont="1" applyFill="1" applyAlignment="1">
      <alignment/>
    </xf>
    <xf numFmtId="4" fontId="6" fillId="0" borderId="0" xfId="0" applyNumberFormat="1" applyFont="1" applyAlignment="1">
      <alignment/>
    </xf>
    <xf numFmtId="2" fontId="0" fillId="47" borderId="10" xfId="0" applyNumberFormat="1" applyFill="1" applyBorder="1" applyAlignment="1">
      <alignment/>
    </xf>
    <xf numFmtId="0" fontId="4" fillId="47" borderId="12" xfId="0" applyFont="1" applyFill="1" applyBorder="1" applyAlignment="1">
      <alignment horizontal="justify"/>
    </xf>
    <xf numFmtId="0" fontId="4" fillId="48" borderId="12" xfId="0" applyFont="1" applyFill="1" applyBorder="1" applyAlignment="1">
      <alignment horizontal="justify"/>
    </xf>
    <xf numFmtId="2" fontId="0" fillId="16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12" borderId="0" xfId="0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48" borderId="0" xfId="0" applyFont="1" applyFill="1" applyBorder="1" applyAlignment="1">
      <alignment horizontal="justify"/>
    </xf>
    <xf numFmtId="0" fontId="0" fillId="49" borderId="0" xfId="0" applyFill="1" applyAlignment="1">
      <alignment/>
    </xf>
    <xf numFmtId="4" fontId="0" fillId="49" borderId="0" xfId="0" applyNumberFormat="1" applyFill="1" applyAlignment="1">
      <alignment/>
    </xf>
    <xf numFmtId="2" fontId="0" fillId="49" borderId="0" xfId="0" applyNumberFormat="1" applyFill="1" applyAlignment="1">
      <alignment/>
    </xf>
    <xf numFmtId="164" fontId="1" fillId="49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164" fontId="3" fillId="50" borderId="10" xfId="0" applyNumberFormat="1" applyFont="1" applyFill="1" applyBorder="1" applyAlignment="1">
      <alignment/>
    </xf>
    <xf numFmtId="2" fontId="3" fillId="50" borderId="10" xfId="0" applyNumberFormat="1" applyFont="1" applyFill="1" applyBorder="1" applyAlignment="1">
      <alignment/>
    </xf>
    <xf numFmtId="2" fontId="1" fillId="51" borderId="10" xfId="0" applyNumberFormat="1" applyFont="1" applyFill="1" applyBorder="1" applyAlignment="1">
      <alignment/>
    </xf>
    <xf numFmtId="2" fontId="1" fillId="51" borderId="0" xfId="0" applyNumberFormat="1" applyFont="1" applyFill="1" applyBorder="1" applyAlignment="1">
      <alignment/>
    </xf>
    <xf numFmtId="164" fontId="3" fillId="51" borderId="10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165" fontId="3" fillId="33" borderId="10" xfId="0" applyNumberFormat="1" applyFont="1" applyFill="1" applyBorder="1" applyAlignment="1">
      <alignment/>
    </xf>
    <xf numFmtId="164" fontId="3" fillId="52" borderId="10" xfId="0" applyNumberFormat="1" applyFont="1" applyFill="1" applyBorder="1" applyAlignment="1">
      <alignment horizontal="center" vertical="center"/>
    </xf>
    <xf numFmtId="164" fontId="3" fillId="52" borderId="10" xfId="0" applyNumberFormat="1" applyFont="1" applyFill="1" applyBorder="1" applyAlignment="1">
      <alignment/>
    </xf>
    <xf numFmtId="165" fontId="3" fillId="52" borderId="10" xfId="0" applyNumberFormat="1" applyFont="1" applyFill="1" applyBorder="1" applyAlignment="1">
      <alignment/>
    </xf>
    <xf numFmtId="164" fontId="3" fillId="53" borderId="10" xfId="0" applyNumberFormat="1" applyFont="1" applyFill="1" applyBorder="1" applyAlignment="1">
      <alignment/>
    </xf>
    <xf numFmtId="165" fontId="3" fillId="53" borderId="10" xfId="0" applyNumberFormat="1" applyFont="1" applyFill="1" applyBorder="1" applyAlignment="1">
      <alignment/>
    </xf>
    <xf numFmtId="2" fontId="3" fillId="52" borderId="10" xfId="0" applyNumberFormat="1" applyFont="1" applyFill="1" applyBorder="1" applyAlignment="1">
      <alignment/>
    </xf>
    <xf numFmtId="165" fontId="3" fillId="33" borderId="18" xfId="0" applyNumberFormat="1" applyFont="1" applyFill="1" applyBorder="1" applyAlignment="1">
      <alignment/>
    </xf>
    <xf numFmtId="165" fontId="3" fillId="53" borderId="18" xfId="0" applyNumberFormat="1" applyFont="1" applyFill="1" applyBorder="1" applyAlignment="1">
      <alignment/>
    </xf>
    <xf numFmtId="2" fontId="3" fillId="52" borderId="18" xfId="0" applyNumberFormat="1" applyFont="1" applyFill="1" applyBorder="1" applyAlignment="1">
      <alignment/>
    </xf>
    <xf numFmtId="2" fontId="3" fillId="54" borderId="19" xfId="0" applyNumberFormat="1" applyFont="1" applyFill="1" applyBorder="1" applyAlignment="1">
      <alignment/>
    </xf>
    <xf numFmtId="165" fontId="3" fillId="53" borderId="0" xfId="0" applyNumberFormat="1" applyFont="1" applyFill="1" applyBorder="1" applyAlignment="1">
      <alignment/>
    </xf>
    <xf numFmtId="0" fontId="5" fillId="49" borderId="0" xfId="0" applyFont="1" applyFill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53" borderId="10" xfId="0" applyNumberFormat="1" applyFont="1" applyFill="1" applyBorder="1" applyAlignment="1">
      <alignment horizontal="center" vertical="center"/>
    </xf>
    <xf numFmtId="164" fontId="3" fillId="43" borderId="10" xfId="0" applyNumberFormat="1" applyFont="1" applyFill="1" applyBorder="1" applyAlignment="1">
      <alignment horizontal="center" vertical="center"/>
    </xf>
    <xf numFmtId="0" fontId="0" fillId="49" borderId="0" xfId="0" applyFill="1" applyAlignment="1">
      <alignment horizontal="center" vertical="center"/>
    </xf>
    <xf numFmtId="164" fontId="3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1" fillId="35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center"/>
    </xf>
    <xf numFmtId="164" fontId="1" fillId="40" borderId="10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41" borderId="10" xfId="0" applyNumberFormat="1" applyFont="1" applyFill="1" applyBorder="1" applyAlignment="1">
      <alignment horizontal="center" vertical="center"/>
    </xf>
    <xf numFmtId="164" fontId="3" fillId="42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66CCFF"/>
      <rgbColor rgb="00FF99FF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5" zoomScaleNormal="85" zoomScalePageLayoutView="0" workbookViewId="0" topLeftCell="A1">
      <selection activeCell="L19" sqref="L19"/>
    </sheetView>
  </sheetViews>
  <sheetFormatPr defaultColWidth="11.57421875" defaultRowHeight="12.75"/>
  <cols>
    <col min="1" max="1" width="25.28125" style="1" customWidth="1"/>
    <col min="2" max="2" width="54.8515625" style="0" customWidth="1"/>
    <col min="3" max="3" width="17.8515625" style="0" customWidth="1"/>
    <col min="4" max="4" width="14.57421875" style="0" customWidth="1"/>
    <col min="5" max="7" width="11.57421875" style="0" customWidth="1"/>
    <col min="8" max="8" width="12.8515625" style="0" customWidth="1"/>
    <col min="9" max="9" width="13.8515625" style="0" customWidth="1"/>
    <col min="10" max="10" width="11.57421875" style="0" customWidth="1"/>
    <col min="11" max="11" width="12.421875" style="0" customWidth="1"/>
    <col min="12" max="12" width="12.28125" style="83" customWidth="1"/>
    <col min="13" max="13" width="13.28125" style="83" customWidth="1"/>
    <col min="14" max="14" width="11.57421875" style="83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6"/>
      <c r="M1" s="86"/>
      <c r="N1" s="86"/>
    </row>
    <row r="2" spans="1:14" ht="12.75">
      <c r="A2" s="2"/>
      <c r="B2" s="2"/>
      <c r="C2" s="116" t="s">
        <v>70</v>
      </c>
      <c r="D2" s="116"/>
      <c r="E2" s="116"/>
      <c r="F2" s="116"/>
      <c r="G2" s="87" t="s">
        <v>96</v>
      </c>
      <c r="H2" s="117" t="s">
        <v>71</v>
      </c>
      <c r="I2" s="117"/>
      <c r="J2" s="117"/>
      <c r="K2" s="117"/>
      <c r="L2" s="102" t="s">
        <v>96</v>
      </c>
      <c r="M2" s="92"/>
      <c r="N2" s="92"/>
    </row>
    <row r="3" spans="1:14" ht="12.75">
      <c r="A3" s="3" t="s">
        <v>3</v>
      </c>
      <c r="B3" s="4"/>
      <c r="C3" s="5" t="s">
        <v>32</v>
      </c>
      <c r="D3" s="5" t="s">
        <v>55</v>
      </c>
      <c r="E3" s="5" t="s">
        <v>56</v>
      </c>
      <c r="F3" s="5" t="s">
        <v>8</v>
      </c>
      <c r="G3" s="5"/>
      <c r="H3" s="103" t="s">
        <v>32</v>
      </c>
      <c r="I3" s="103" t="s">
        <v>55</v>
      </c>
      <c r="J3" s="103" t="s">
        <v>56</v>
      </c>
      <c r="K3" s="105" t="s">
        <v>9</v>
      </c>
      <c r="L3" s="103"/>
      <c r="M3" s="88"/>
      <c r="N3" s="88"/>
    </row>
    <row r="4" spans="1:14" ht="12.75">
      <c r="A4" s="80">
        <v>15</v>
      </c>
      <c r="B4" s="4" t="s">
        <v>68</v>
      </c>
      <c r="C4" s="101">
        <v>0.9</v>
      </c>
      <c r="D4" s="101">
        <v>0.8</v>
      </c>
      <c r="E4" s="101">
        <v>0.9</v>
      </c>
      <c r="F4" s="101">
        <f aca="true" t="shared" si="0" ref="F4:F9">AVERAGE(C4:E4)</f>
        <v>0.8666666666666667</v>
      </c>
      <c r="G4" s="101">
        <f aca="true" t="shared" si="1" ref="G4:G9">F4*A4</f>
        <v>13</v>
      </c>
      <c r="H4" s="106">
        <v>0.6</v>
      </c>
      <c r="I4" s="104">
        <v>0.6</v>
      </c>
      <c r="J4" s="106">
        <v>0.5</v>
      </c>
      <c r="K4" s="106">
        <f aca="true" t="shared" si="2" ref="K4:K9">AVERAGE(H4:J4)</f>
        <v>0.5666666666666667</v>
      </c>
      <c r="L4" s="107">
        <f aca="true" t="shared" si="3" ref="L4:L9">K4*A4</f>
        <v>8.5</v>
      </c>
      <c r="M4" s="89"/>
      <c r="N4" s="89"/>
    </row>
    <row r="5" spans="1:14" ht="14.25">
      <c r="A5" s="8">
        <v>15</v>
      </c>
      <c r="B5" s="9" t="s">
        <v>69</v>
      </c>
      <c r="C5" s="101">
        <v>0.8</v>
      </c>
      <c r="D5" s="101">
        <v>0.8</v>
      </c>
      <c r="E5" s="101">
        <v>0.9</v>
      </c>
      <c r="F5" s="101">
        <f t="shared" si="0"/>
        <v>0.8333333333333334</v>
      </c>
      <c r="G5" s="101">
        <f t="shared" si="1"/>
        <v>12.5</v>
      </c>
      <c r="H5" s="106">
        <v>0.7</v>
      </c>
      <c r="I5" s="106">
        <v>0.7</v>
      </c>
      <c r="J5" s="106">
        <v>0.9</v>
      </c>
      <c r="K5" s="106">
        <f t="shared" si="2"/>
        <v>0.7666666666666666</v>
      </c>
      <c r="L5" s="107">
        <f t="shared" si="3"/>
        <v>11.5</v>
      </c>
      <c r="M5" s="90"/>
      <c r="N5" s="90"/>
    </row>
    <row r="6" spans="1:14" ht="14.25">
      <c r="A6" s="8">
        <v>20</v>
      </c>
      <c r="B6" s="16" t="s">
        <v>72</v>
      </c>
      <c r="C6" s="101">
        <v>0.8</v>
      </c>
      <c r="D6" s="101">
        <v>0.9</v>
      </c>
      <c r="E6" s="101">
        <v>0.9</v>
      </c>
      <c r="F6" s="101">
        <f t="shared" si="0"/>
        <v>0.8666666666666667</v>
      </c>
      <c r="G6" s="101">
        <f t="shared" si="1"/>
        <v>17.333333333333336</v>
      </c>
      <c r="H6" s="106">
        <v>0.7</v>
      </c>
      <c r="I6" s="106">
        <v>0.7</v>
      </c>
      <c r="J6" s="106">
        <v>0.7</v>
      </c>
      <c r="K6" s="106">
        <f t="shared" si="2"/>
        <v>0.6999999999999998</v>
      </c>
      <c r="L6" s="107">
        <f t="shared" si="3"/>
        <v>13.999999999999996</v>
      </c>
      <c r="M6" s="90"/>
      <c r="N6" s="90"/>
    </row>
    <row r="7" spans="1:14" ht="14.25">
      <c r="A7" s="8">
        <v>8</v>
      </c>
      <c r="B7" s="72" t="s">
        <v>73</v>
      </c>
      <c r="C7" s="101">
        <v>0.8</v>
      </c>
      <c r="D7" s="101">
        <v>0.8</v>
      </c>
      <c r="E7" s="101">
        <v>0.8</v>
      </c>
      <c r="F7" s="101">
        <f t="shared" si="0"/>
        <v>0.8000000000000002</v>
      </c>
      <c r="G7" s="101">
        <f t="shared" si="1"/>
        <v>6.400000000000001</v>
      </c>
      <c r="H7" s="106">
        <v>0.1</v>
      </c>
      <c r="I7" s="106">
        <v>0.1</v>
      </c>
      <c r="J7" s="106">
        <v>0.1</v>
      </c>
      <c r="K7" s="106">
        <f t="shared" si="2"/>
        <v>0.10000000000000002</v>
      </c>
      <c r="L7" s="107">
        <f t="shared" si="3"/>
        <v>0.8000000000000002</v>
      </c>
      <c r="M7" s="90"/>
      <c r="N7" s="90"/>
    </row>
    <row r="8" spans="1:14" ht="14.25">
      <c r="A8" s="8">
        <v>10</v>
      </c>
      <c r="B8" s="73" t="s">
        <v>95</v>
      </c>
      <c r="C8" s="101">
        <v>0.7</v>
      </c>
      <c r="D8" s="101">
        <v>0.8</v>
      </c>
      <c r="E8" s="101">
        <v>0.9</v>
      </c>
      <c r="F8" s="101">
        <f t="shared" si="0"/>
        <v>0.7999999999999999</v>
      </c>
      <c r="G8" s="101">
        <f t="shared" si="1"/>
        <v>7.999999999999999</v>
      </c>
      <c r="H8" s="106">
        <v>0.7</v>
      </c>
      <c r="I8" s="106">
        <v>0.7</v>
      </c>
      <c r="J8" s="106">
        <v>0.6</v>
      </c>
      <c r="K8" s="106">
        <f t="shared" si="2"/>
        <v>0.6666666666666666</v>
      </c>
      <c r="L8" s="107">
        <f t="shared" si="3"/>
        <v>6.666666666666666</v>
      </c>
      <c r="M8" s="90"/>
      <c r="N8" s="90"/>
    </row>
    <row r="9" spans="1:14" ht="14.25">
      <c r="A9" s="81">
        <v>12</v>
      </c>
      <c r="B9" s="82" t="s">
        <v>74</v>
      </c>
      <c r="C9" s="108">
        <v>0.6</v>
      </c>
      <c r="D9" s="108">
        <v>0.3</v>
      </c>
      <c r="E9" s="108">
        <v>0.9</v>
      </c>
      <c r="F9" s="108">
        <f t="shared" si="0"/>
        <v>0.6</v>
      </c>
      <c r="G9" s="108">
        <f t="shared" si="1"/>
        <v>7.199999999999999</v>
      </c>
      <c r="H9" s="112">
        <v>0.5</v>
      </c>
      <c r="I9" s="112">
        <v>0.4</v>
      </c>
      <c r="J9" s="112">
        <v>0.3</v>
      </c>
      <c r="K9" s="109">
        <f t="shared" si="2"/>
        <v>0.39999999999999997</v>
      </c>
      <c r="L9" s="110">
        <f t="shared" si="3"/>
        <v>4.8</v>
      </c>
      <c r="M9" s="91"/>
      <c r="N9" s="91"/>
    </row>
    <row r="10" spans="1:14" ht="12.75">
      <c r="A10" s="100">
        <f>SUM(A4:A9)</f>
        <v>80</v>
      </c>
      <c r="B10" s="2"/>
      <c r="C10" s="120" t="s">
        <v>97</v>
      </c>
      <c r="D10" s="121"/>
      <c r="E10" s="121"/>
      <c r="F10" s="121"/>
      <c r="G10" s="111">
        <f>SUM(G4:G9)</f>
        <v>64.43333333333334</v>
      </c>
      <c r="H10" s="120" t="s">
        <v>97</v>
      </c>
      <c r="I10" s="121"/>
      <c r="J10" s="121"/>
      <c r="K10" s="121"/>
      <c r="L10" s="111">
        <f>SUM(L4:L9)</f>
        <v>46.26666666666666</v>
      </c>
      <c r="M10" s="86"/>
      <c r="N10" s="86"/>
    </row>
    <row r="11" spans="1:14" ht="12.75">
      <c r="A11" s="2"/>
      <c r="B11" s="2"/>
      <c r="C11" s="2"/>
      <c r="D11" s="2"/>
      <c r="E11" s="2"/>
      <c r="F11" s="79"/>
      <c r="G11" s="79"/>
      <c r="H11" s="2"/>
      <c r="I11" s="2"/>
      <c r="J11" s="2"/>
      <c r="K11" s="79"/>
      <c r="L11" s="86"/>
      <c r="M11" s="86"/>
      <c r="N11" s="86"/>
    </row>
    <row r="14" spans="3:11" ht="12.75">
      <c r="C14" s="119"/>
      <c r="D14" s="83"/>
      <c r="E14" s="84"/>
      <c r="F14" s="83"/>
      <c r="G14" s="83"/>
      <c r="H14" s="83"/>
      <c r="I14" s="83"/>
      <c r="J14" s="83"/>
      <c r="K14" s="83"/>
    </row>
    <row r="15" spans="3:11" ht="13.5" thickBot="1">
      <c r="C15" s="119"/>
      <c r="D15" s="83"/>
      <c r="E15" s="84"/>
      <c r="F15" s="83"/>
      <c r="G15" s="83"/>
      <c r="H15" s="83"/>
      <c r="I15" s="83"/>
      <c r="J15" s="85"/>
      <c r="K15" s="85"/>
    </row>
    <row r="16" spans="1:11" ht="27.75" thickBot="1">
      <c r="A16" s="93" t="s">
        <v>75</v>
      </c>
      <c r="B16" s="94" t="s">
        <v>76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3.5">
      <c r="A17" s="95"/>
      <c r="B17" s="114">
        <v>1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42" thickBot="1">
      <c r="A18" s="96" t="s">
        <v>77</v>
      </c>
      <c r="B18" s="115"/>
      <c r="C18" s="83"/>
      <c r="D18" s="113" t="s">
        <v>98</v>
      </c>
      <c r="E18" s="83"/>
      <c r="F18" s="83"/>
      <c r="G18" s="83"/>
      <c r="H18" s="83"/>
      <c r="I18" s="83"/>
      <c r="J18" s="83"/>
      <c r="K18" s="83"/>
    </row>
    <row r="19" spans="1:11" ht="42" thickBot="1">
      <c r="A19" s="96" t="s">
        <v>78</v>
      </c>
      <c r="B19" s="97" t="s">
        <v>79</v>
      </c>
      <c r="C19" s="83"/>
      <c r="D19" s="83" t="s">
        <v>99</v>
      </c>
      <c r="E19" s="83"/>
      <c r="F19" s="83"/>
      <c r="G19" s="83"/>
      <c r="H19" s="83"/>
      <c r="I19" s="83"/>
      <c r="J19" s="83" t="s">
        <v>102</v>
      </c>
      <c r="K19" s="83"/>
    </row>
    <row r="20" spans="1:11" ht="42" thickBot="1">
      <c r="A20" s="98" t="s">
        <v>80</v>
      </c>
      <c r="B20" s="97" t="s">
        <v>81</v>
      </c>
      <c r="C20" s="119"/>
      <c r="D20" s="83" t="s">
        <v>101</v>
      </c>
      <c r="E20" s="83"/>
      <c r="F20" s="83"/>
      <c r="G20" s="83"/>
      <c r="H20" s="83"/>
      <c r="I20" s="83"/>
      <c r="J20" s="83" t="s">
        <v>102</v>
      </c>
      <c r="K20" s="83"/>
    </row>
    <row r="21" spans="1:11" ht="42" thickBot="1">
      <c r="A21" s="96" t="s">
        <v>82</v>
      </c>
      <c r="B21" s="97" t="s">
        <v>83</v>
      </c>
      <c r="C21" s="119"/>
      <c r="D21" s="83" t="s">
        <v>100</v>
      </c>
      <c r="E21" s="83"/>
      <c r="F21" s="83"/>
      <c r="G21" s="83"/>
      <c r="H21" s="83"/>
      <c r="I21" s="83"/>
      <c r="J21" s="83" t="s">
        <v>102</v>
      </c>
      <c r="K21" s="83"/>
    </row>
    <row r="22" spans="1:11" ht="42" thickBot="1">
      <c r="A22" s="98" t="s">
        <v>84</v>
      </c>
      <c r="B22" s="97" t="s">
        <v>85</v>
      </c>
      <c r="C22" s="119"/>
      <c r="D22" s="83"/>
      <c r="E22" s="83"/>
      <c r="F22" s="83"/>
      <c r="G22" s="83"/>
      <c r="H22" s="83"/>
      <c r="I22" s="83"/>
      <c r="J22" s="83"/>
      <c r="K22" s="83"/>
    </row>
    <row r="23" spans="1:11" ht="42" thickBot="1">
      <c r="A23" s="96" t="s">
        <v>86</v>
      </c>
      <c r="B23" s="97" t="s">
        <v>87</v>
      </c>
      <c r="C23" s="119"/>
      <c r="D23" s="83"/>
      <c r="E23" s="83"/>
      <c r="F23" s="83"/>
      <c r="G23" s="83"/>
      <c r="H23" s="83"/>
      <c r="I23" s="83"/>
      <c r="J23" s="85"/>
      <c r="K23" s="85"/>
    </row>
    <row r="24" spans="1:11" ht="42" thickBot="1">
      <c r="A24" s="98" t="s">
        <v>88</v>
      </c>
      <c r="B24" s="97" t="s">
        <v>89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42" thickBot="1">
      <c r="A25" s="98" t="s">
        <v>90</v>
      </c>
      <c r="B25" s="97" t="s">
        <v>91</v>
      </c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55.5" thickBot="1">
      <c r="A26" s="98" t="s">
        <v>92</v>
      </c>
      <c r="B26" s="97" t="s">
        <v>93</v>
      </c>
      <c r="C26" s="119"/>
      <c r="D26" s="83"/>
      <c r="E26" s="83"/>
      <c r="F26" s="83"/>
      <c r="G26" s="83"/>
      <c r="H26" s="83"/>
      <c r="I26" s="83"/>
      <c r="J26" s="83"/>
      <c r="K26" s="83"/>
    </row>
    <row r="27" spans="1:11" ht="14.25" thickBot="1">
      <c r="A27" s="99" t="s">
        <v>94</v>
      </c>
      <c r="B27" s="97">
        <v>0</v>
      </c>
      <c r="C27" s="119"/>
      <c r="D27" s="83"/>
      <c r="E27" s="83"/>
      <c r="F27" s="83"/>
      <c r="G27" s="83"/>
      <c r="H27" s="83"/>
      <c r="I27" s="83"/>
      <c r="J27" s="83"/>
      <c r="K27" s="83"/>
    </row>
    <row r="28" spans="3:11" ht="12.75">
      <c r="C28" s="119"/>
      <c r="D28" s="83"/>
      <c r="E28" s="83"/>
      <c r="F28" s="83"/>
      <c r="G28" s="83"/>
      <c r="H28" s="83"/>
      <c r="I28" s="83"/>
      <c r="J28" s="83"/>
      <c r="K28" s="83"/>
    </row>
    <row r="29" spans="3:11" ht="12.75">
      <c r="C29" s="119"/>
      <c r="D29" s="83"/>
      <c r="E29" s="83"/>
      <c r="F29" s="83"/>
      <c r="G29" s="83"/>
      <c r="H29" s="83"/>
      <c r="I29" s="83"/>
      <c r="J29" s="85"/>
      <c r="K29" s="85"/>
    </row>
    <row r="30" spans="3:11" ht="12.75">
      <c r="C30" s="83"/>
      <c r="D30" s="83"/>
      <c r="E30" s="83"/>
      <c r="F30" s="83"/>
      <c r="G30" s="83"/>
      <c r="H30" s="83"/>
      <c r="I30" s="83"/>
      <c r="J30" s="83"/>
      <c r="K30" s="83"/>
    </row>
    <row r="31" spans="3:11" ht="12.75">
      <c r="C31" s="83"/>
      <c r="D31" s="83"/>
      <c r="E31" s="83"/>
      <c r="F31" s="83"/>
      <c r="G31" s="83"/>
      <c r="H31" s="83"/>
      <c r="I31" s="83"/>
      <c r="J31" s="83"/>
      <c r="K31" s="83"/>
    </row>
    <row r="32" spans="3:11" ht="12.75">
      <c r="C32" s="119"/>
      <c r="D32" s="83"/>
      <c r="E32" s="83"/>
      <c r="F32" s="83"/>
      <c r="G32" s="83"/>
      <c r="H32" s="83"/>
      <c r="I32" s="83"/>
      <c r="J32" s="83"/>
      <c r="K32" s="83"/>
    </row>
    <row r="33" spans="3:11" ht="12.75">
      <c r="C33" s="119"/>
      <c r="D33" s="83"/>
      <c r="E33" s="83"/>
      <c r="F33" s="83"/>
      <c r="G33" s="83"/>
      <c r="H33" s="83"/>
      <c r="I33" s="83"/>
      <c r="J33" s="83"/>
      <c r="K33" s="83"/>
    </row>
    <row r="34" spans="3:11" ht="12.75">
      <c r="C34" s="119"/>
      <c r="D34" s="83"/>
      <c r="E34" s="83"/>
      <c r="F34" s="83"/>
      <c r="G34" s="83"/>
      <c r="H34" s="83"/>
      <c r="I34" s="83"/>
      <c r="J34" s="83"/>
      <c r="K34" s="83"/>
    </row>
    <row r="35" spans="3:11" ht="12.75">
      <c r="C35" s="119"/>
      <c r="D35" s="83"/>
      <c r="E35" s="83"/>
      <c r="F35" s="83"/>
      <c r="G35" s="83"/>
      <c r="H35" s="83"/>
      <c r="I35" s="83"/>
      <c r="J35" s="85"/>
      <c r="K35" s="85"/>
    </row>
    <row r="36" spans="3:11" ht="12.75">
      <c r="C36" s="83"/>
      <c r="D36" s="83"/>
      <c r="E36" s="83"/>
      <c r="F36" s="83"/>
      <c r="G36" s="83"/>
      <c r="H36" s="83"/>
      <c r="I36" s="83"/>
      <c r="J36" s="83"/>
      <c r="K36" s="83"/>
    </row>
    <row r="37" spans="3:11" ht="12.75">
      <c r="C37" s="83"/>
      <c r="D37" s="83"/>
      <c r="E37" s="83"/>
      <c r="F37" s="83"/>
      <c r="G37" s="83"/>
      <c r="H37" s="83"/>
      <c r="I37" s="83"/>
      <c r="J37" s="83"/>
      <c r="K37" s="83"/>
    </row>
    <row r="38" spans="3:11" ht="12.75">
      <c r="C38" s="119"/>
      <c r="D38" s="83"/>
      <c r="E38" s="83"/>
      <c r="F38" s="83"/>
      <c r="G38" s="83"/>
      <c r="H38" s="83"/>
      <c r="I38" s="83"/>
      <c r="J38" s="83"/>
      <c r="K38" s="83"/>
    </row>
    <row r="39" spans="3:11" ht="12.75">
      <c r="C39" s="119"/>
      <c r="D39" s="83"/>
      <c r="E39" s="83"/>
      <c r="F39" s="83"/>
      <c r="G39" s="83"/>
      <c r="H39" s="83"/>
      <c r="I39" s="83"/>
      <c r="J39" s="83"/>
      <c r="K39" s="83"/>
    </row>
    <row r="40" spans="3:11" ht="12.75">
      <c r="C40" s="119"/>
      <c r="D40" s="83"/>
      <c r="E40" s="83"/>
      <c r="F40" s="83"/>
      <c r="G40" s="83"/>
      <c r="H40" s="83"/>
      <c r="I40" s="83"/>
      <c r="J40" s="83"/>
      <c r="K40" s="83"/>
    </row>
    <row r="41" spans="3:11" ht="12.75">
      <c r="C41" s="119"/>
      <c r="D41" s="83"/>
      <c r="E41" s="83"/>
      <c r="F41" s="83"/>
      <c r="G41" s="83"/>
      <c r="H41" s="83"/>
      <c r="I41" s="83"/>
      <c r="J41" s="85"/>
      <c r="K41" s="85"/>
    </row>
    <row r="42" spans="3:11" ht="12.75">
      <c r="C42" s="83"/>
      <c r="D42" s="83"/>
      <c r="E42" s="83"/>
      <c r="F42" s="83"/>
      <c r="G42" s="83"/>
      <c r="H42" s="83"/>
      <c r="I42" s="83"/>
      <c r="J42" s="83"/>
      <c r="K42" s="83"/>
    </row>
    <row r="43" spans="3:11" ht="12.75">
      <c r="C43" s="83"/>
      <c r="D43" s="83"/>
      <c r="E43" s="83"/>
      <c r="F43" s="83"/>
      <c r="G43" s="83"/>
      <c r="H43" s="83"/>
      <c r="I43" s="83"/>
      <c r="J43" s="83"/>
      <c r="K43" s="83"/>
    </row>
    <row r="44" spans="3:11" ht="12.75">
      <c r="C44" s="119"/>
      <c r="D44" s="83"/>
      <c r="E44" s="83"/>
      <c r="F44" s="83"/>
      <c r="G44" s="83"/>
      <c r="H44" s="83"/>
      <c r="I44" s="83"/>
      <c r="J44" s="83"/>
      <c r="K44" s="83"/>
    </row>
    <row r="45" spans="3:11" ht="12.75">
      <c r="C45" s="119"/>
      <c r="D45" s="83"/>
      <c r="E45" s="83"/>
      <c r="F45" s="83"/>
      <c r="G45" s="83"/>
      <c r="H45" s="83"/>
      <c r="I45" s="83"/>
      <c r="J45" s="83"/>
      <c r="K45" s="83"/>
    </row>
    <row r="46" spans="3:11" ht="12.75">
      <c r="C46" s="119"/>
      <c r="D46" s="83"/>
      <c r="E46" s="83"/>
      <c r="F46" s="83"/>
      <c r="G46" s="83"/>
      <c r="H46" s="83"/>
      <c r="I46" s="83"/>
      <c r="J46" s="83"/>
      <c r="K46" s="83"/>
    </row>
    <row r="47" spans="3:11" ht="12.75">
      <c r="C47" s="119"/>
      <c r="D47" s="83"/>
      <c r="E47" s="83"/>
      <c r="F47" s="83"/>
      <c r="G47" s="83"/>
      <c r="H47" s="83"/>
      <c r="I47" s="83"/>
      <c r="J47" s="85"/>
      <c r="K47" s="85"/>
    </row>
  </sheetData>
  <sheetProtection selectLockedCells="1" selectUnlockedCells="1"/>
  <mergeCells count="11">
    <mergeCell ref="C20:C23"/>
    <mergeCell ref="C26:C29"/>
    <mergeCell ref="C32:C35"/>
    <mergeCell ref="C38:C41"/>
    <mergeCell ref="C44:C47"/>
    <mergeCell ref="C10:F10"/>
    <mergeCell ref="B17:B18"/>
    <mergeCell ref="C2:F2"/>
    <mergeCell ref="H2:K2"/>
    <mergeCell ref="C14:C15"/>
    <mergeCell ref="H10:K10"/>
  </mergeCells>
  <printOptions gridLines="1"/>
  <pageMargins left="0.7875" right="0.7875" top="1.025" bottom="1.025" header="0.7875" footer="0.7875"/>
  <pageSetup fitToHeight="1" fitToWidth="1" horizontalDpi="600" verticalDpi="600" orientation="landscape" paperSize="8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9" zoomScaleNormal="79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9" zoomScaleNormal="79" zoomScalePageLayoutView="0" workbookViewId="0" topLeftCell="A1">
      <selection activeCell="D26" sqref="D26"/>
    </sheetView>
  </sheetViews>
  <sheetFormatPr defaultColWidth="11.57421875" defaultRowHeight="12.75"/>
  <cols>
    <col min="1" max="1" width="8.28125" style="1" customWidth="1"/>
    <col min="2" max="2" width="54.8515625" style="0" customWidth="1"/>
    <col min="3" max="3" width="15.7109375" style="0" customWidth="1"/>
    <col min="4" max="4" width="14.57421875" style="0" customWidth="1"/>
    <col min="5" max="6" width="11.57421875" style="0" customWidth="1"/>
    <col min="7" max="7" width="12.8515625" style="0" customWidth="1"/>
    <col min="8" max="8" width="13.8515625" style="0" customWidth="1"/>
    <col min="9" max="10" width="11.57421875" style="0" customWidth="1"/>
    <col min="11" max="11" width="14.57421875" style="0" customWidth="1"/>
    <col min="12" max="12" width="13.281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2.75">
      <c r="A2" s="2"/>
      <c r="B2" s="2"/>
      <c r="C2" s="123" t="s">
        <v>0</v>
      </c>
      <c r="D2" s="123"/>
      <c r="E2" s="123"/>
      <c r="F2" s="123"/>
      <c r="G2" s="124" t="s">
        <v>1</v>
      </c>
      <c r="H2" s="124"/>
      <c r="I2" s="124"/>
      <c r="J2" s="124"/>
      <c r="K2" s="122" t="s">
        <v>2</v>
      </c>
      <c r="L2" s="122"/>
      <c r="M2" s="122"/>
      <c r="N2" s="122"/>
      <c r="O2" s="125" t="s">
        <v>25</v>
      </c>
      <c r="P2" s="125"/>
      <c r="Q2" s="125"/>
      <c r="R2" s="125"/>
      <c r="S2" s="122" t="s">
        <v>26</v>
      </c>
      <c r="T2" s="122"/>
      <c r="U2" s="122"/>
      <c r="V2" s="122"/>
    </row>
    <row r="3" spans="1:22" ht="12.7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5</v>
      </c>
      <c r="H3" s="6" t="s">
        <v>6</v>
      </c>
      <c r="I3" s="6" t="s">
        <v>7</v>
      </c>
      <c r="J3" s="6" t="s">
        <v>9</v>
      </c>
      <c r="K3" s="7" t="s">
        <v>5</v>
      </c>
      <c r="L3" s="7" t="s">
        <v>6</v>
      </c>
      <c r="M3" s="7" t="s">
        <v>7</v>
      </c>
      <c r="N3" s="7" t="s">
        <v>10</v>
      </c>
      <c r="O3" s="33" t="s">
        <v>5</v>
      </c>
      <c r="P3" s="33" t="s">
        <v>6</v>
      </c>
      <c r="Q3" s="33" t="s">
        <v>7</v>
      </c>
      <c r="R3" s="33" t="s">
        <v>10</v>
      </c>
      <c r="S3" s="7" t="s">
        <v>5</v>
      </c>
      <c r="T3" s="7" t="s">
        <v>6</v>
      </c>
      <c r="U3" s="7" t="s">
        <v>7</v>
      </c>
      <c r="V3" s="7" t="s">
        <v>10</v>
      </c>
    </row>
    <row r="4" spans="1:22" ht="14.25">
      <c r="A4" s="8">
        <v>20</v>
      </c>
      <c r="B4" s="9" t="s">
        <v>11</v>
      </c>
      <c r="C4" s="34">
        <v>0.7</v>
      </c>
      <c r="D4" s="34">
        <v>0.65</v>
      </c>
      <c r="E4" s="34">
        <v>0.55</v>
      </c>
      <c r="F4" s="11">
        <v>0.63</v>
      </c>
      <c r="G4" s="26">
        <v>0.8</v>
      </c>
      <c r="H4" s="26">
        <v>0.8</v>
      </c>
      <c r="I4" s="26">
        <v>0.7</v>
      </c>
      <c r="J4" s="13">
        <v>0.77</v>
      </c>
      <c r="K4" s="27">
        <v>0.9</v>
      </c>
      <c r="L4" s="27">
        <v>0.85</v>
      </c>
      <c r="M4" s="27">
        <v>0.85</v>
      </c>
      <c r="N4" s="35">
        <v>0.866666666666667</v>
      </c>
      <c r="O4" s="36">
        <v>0.4</v>
      </c>
      <c r="P4" s="36">
        <v>0.4</v>
      </c>
      <c r="Q4" s="36">
        <v>0.45</v>
      </c>
      <c r="R4" s="37">
        <v>0.416666666666667</v>
      </c>
      <c r="S4" s="27">
        <v>0.6</v>
      </c>
      <c r="T4" s="27">
        <v>0.55</v>
      </c>
      <c r="U4" s="27">
        <v>0.6</v>
      </c>
      <c r="V4" s="35">
        <v>0.583333333333333</v>
      </c>
    </row>
    <row r="5" spans="1:22" ht="28.5">
      <c r="A5" s="8">
        <v>10</v>
      </c>
      <c r="B5" s="16" t="s">
        <v>12</v>
      </c>
      <c r="C5" s="34">
        <v>0.45</v>
      </c>
      <c r="D5" s="34">
        <v>0.5</v>
      </c>
      <c r="E5" s="34">
        <v>0.6</v>
      </c>
      <c r="F5" s="38">
        <v>0.516</v>
      </c>
      <c r="G5" s="26">
        <v>0.7</v>
      </c>
      <c r="H5" s="26">
        <v>0.8</v>
      </c>
      <c r="I5" s="26">
        <v>0.65</v>
      </c>
      <c r="J5" s="13">
        <v>0.72</v>
      </c>
      <c r="K5" s="27">
        <v>0.6</v>
      </c>
      <c r="L5" s="27">
        <v>0.6</v>
      </c>
      <c r="M5" s="27">
        <v>0.6</v>
      </c>
      <c r="N5" s="35">
        <v>0.6</v>
      </c>
      <c r="O5" s="36">
        <v>0.75</v>
      </c>
      <c r="P5" s="36">
        <v>0.8</v>
      </c>
      <c r="Q5" s="36">
        <v>0.85</v>
      </c>
      <c r="R5" s="37">
        <v>0.8</v>
      </c>
      <c r="S5" s="27">
        <v>0.55</v>
      </c>
      <c r="T5" s="27">
        <v>0.55</v>
      </c>
      <c r="U5" s="27">
        <v>0.6</v>
      </c>
      <c r="V5" s="35">
        <v>0.5666666666666671</v>
      </c>
    </row>
    <row r="6" spans="1:22" ht="14.25">
      <c r="A6" s="8">
        <v>10</v>
      </c>
      <c r="B6" s="16" t="s">
        <v>13</v>
      </c>
      <c r="C6" s="34">
        <v>0.55</v>
      </c>
      <c r="D6" s="34">
        <v>0.55</v>
      </c>
      <c r="E6" s="34">
        <v>0.7</v>
      </c>
      <c r="F6" s="38">
        <v>0.6</v>
      </c>
      <c r="G6" s="26">
        <v>0.6</v>
      </c>
      <c r="H6" s="26">
        <v>0.55</v>
      </c>
      <c r="I6" s="26">
        <v>0.5</v>
      </c>
      <c r="J6" s="13">
        <v>0.55</v>
      </c>
      <c r="K6" s="27">
        <v>0.45</v>
      </c>
      <c r="L6" s="27">
        <v>0.5</v>
      </c>
      <c r="M6" s="27">
        <v>0.55</v>
      </c>
      <c r="N6" s="35">
        <v>0.5</v>
      </c>
      <c r="O6" s="36">
        <v>0.45</v>
      </c>
      <c r="P6" s="36">
        <v>0.45</v>
      </c>
      <c r="Q6" s="36">
        <v>0.5</v>
      </c>
      <c r="R6" s="37">
        <v>0.46666666666666706</v>
      </c>
      <c r="S6" s="27">
        <v>0.8</v>
      </c>
      <c r="T6" s="27">
        <v>0.75</v>
      </c>
      <c r="U6" s="27">
        <v>0.75</v>
      </c>
      <c r="V6" s="35">
        <v>0.766666666666667</v>
      </c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4" t="s">
        <v>4</v>
      </c>
      <c r="C9" s="17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2"/>
      <c r="B10" s="9" t="s">
        <v>11</v>
      </c>
      <c r="C10" s="18">
        <v>1.15</v>
      </c>
      <c r="D10" s="19"/>
      <c r="E10" s="19"/>
      <c r="F10" s="19"/>
      <c r="G10" s="2"/>
      <c r="H10" s="2"/>
      <c r="I10" s="2"/>
      <c r="J10" s="2"/>
      <c r="K10" s="2"/>
      <c r="L10" s="2"/>
      <c r="M10" s="2"/>
      <c r="N10" s="2"/>
      <c r="O10" s="2"/>
    </row>
    <row r="11" spans="1:15" ht="28.5">
      <c r="A11" s="2"/>
      <c r="B11" s="16" t="s">
        <v>12</v>
      </c>
      <c r="C11" s="18">
        <v>1.25</v>
      </c>
      <c r="D11" s="19"/>
      <c r="E11" s="19"/>
      <c r="F11" s="19"/>
      <c r="G11" s="2"/>
      <c r="H11" s="2"/>
      <c r="I11" s="2"/>
      <c r="J11" s="2"/>
      <c r="K11" s="2"/>
      <c r="L11" s="2"/>
      <c r="M11" s="2"/>
      <c r="N11" s="2"/>
      <c r="O11" s="2"/>
    </row>
    <row r="12" spans="1:15" ht="14.25">
      <c r="A12" s="2"/>
      <c r="B12" s="16" t="s">
        <v>13</v>
      </c>
      <c r="C12" s="18">
        <v>1.3</v>
      </c>
      <c r="D12" s="19"/>
      <c r="E12" s="19"/>
      <c r="F12" s="19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1" ht="12.75">
      <c r="A14" s="2"/>
      <c r="B14" s="2"/>
      <c r="C14" s="123" t="s">
        <v>0</v>
      </c>
      <c r="D14" s="123"/>
      <c r="E14" s="123"/>
      <c r="F14" s="2"/>
      <c r="G14" s="124" t="s">
        <v>1</v>
      </c>
      <c r="H14" s="124"/>
      <c r="I14" s="124"/>
      <c r="J14" s="2"/>
      <c r="K14" s="122" t="s">
        <v>15</v>
      </c>
      <c r="L14" s="122"/>
      <c r="M14" s="122"/>
      <c r="N14" s="2"/>
      <c r="O14" s="125" t="s">
        <v>25</v>
      </c>
      <c r="P14" s="125"/>
      <c r="Q14" s="125"/>
      <c r="S14" s="122" t="s">
        <v>26</v>
      </c>
      <c r="T14" s="122"/>
      <c r="U14" s="122"/>
    </row>
    <row r="15" spans="1:21" ht="12.75">
      <c r="A15" s="2"/>
      <c r="B15" s="4" t="s">
        <v>4</v>
      </c>
      <c r="C15" s="20" t="s">
        <v>16</v>
      </c>
      <c r="D15" s="21" t="s">
        <v>17</v>
      </c>
      <c r="E15" s="21" t="s">
        <v>18</v>
      </c>
      <c r="F15" s="2"/>
      <c r="G15" s="22" t="s">
        <v>16</v>
      </c>
      <c r="H15" s="23" t="s">
        <v>17</v>
      </c>
      <c r="I15" s="23" t="s">
        <v>18</v>
      </c>
      <c r="J15" s="2"/>
      <c r="K15" s="24" t="s">
        <v>16</v>
      </c>
      <c r="L15" s="25" t="s">
        <v>17</v>
      </c>
      <c r="M15" s="25" t="s">
        <v>18</v>
      </c>
      <c r="N15" s="2"/>
      <c r="O15" s="39" t="s">
        <v>16</v>
      </c>
      <c r="P15" s="40" t="s">
        <v>17</v>
      </c>
      <c r="Q15" s="40" t="s">
        <v>18</v>
      </c>
      <c r="S15" s="24" t="s">
        <v>16</v>
      </c>
      <c r="T15" s="25" t="s">
        <v>17</v>
      </c>
      <c r="U15" s="25" t="s">
        <v>18</v>
      </c>
    </row>
    <row r="16" spans="1:21" ht="14.25">
      <c r="A16" s="2"/>
      <c r="B16" s="9" t="s">
        <v>11</v>
      </c>
      <c r="C16" s="10">
        <f>F4</f>
        <v>0.63</v>
      </c>
      <c r="D16" s="10">
        <f>C10</f>
        <v>1.15</v>
      </c>
      <c r="E16" s="10">
        <f>C16*D16</f>
        <v>0.7244999999999999</v>
      </c>
      <c r="F16" s="19"/>
      <c r="G16" s="26">
        <f>J4</f>
        <v>0.77</v>
      </c>
      <c r="H16" s="12">
        <f>C10</f>
        <v>1.15</v>
      </c>
      <c r="I16" s="26">
        <f>G16*H16</f>
        <v>0.8855</v>
      </c>
      <c r="J16" s="19"/>
      <c r="K16" s="27">
        <f>N4</f>
        <v>0.866666666666667</v>
      </c>
      <c r="L16" s="14">
        <f>C10</f>
        <v>1.15</v>
      </c>
      <c r="M16" s="27">
        <f>K16*L16</f>
        <v>0.996666666666667</v>
      </c>
      <c r="N16" s="2"/>
      <c r="O16" s="36">
        <f>R4</f>
        <v>0.416666666666667</v>
      </c>
      <c r="P16" s="41">
        <f>C10</f>
        <v>1.15</v>
      </c>
      <c r="Q16" s="36">
        <f>O16*P16</f>
        <v>0.479166666666667</v>
      </c>
      <c r="S16" s="27">
        <f>V4</f>
        <v>0.583333333333333</v>
      </c>
      <c r="T16" s="14">
        <f>P16</f>
        <v>1.15</v>
      </c>
      <c r="U16" s="27">
        <f>S16*T16</f>
        <v>0.670833333333333</v>
      </c>
    </row>
    <row r="17" spans="1:21" ht="28.5">
      <c r="A17" s="2"/>
      <c r="B17" s="16" t="s">
        <v>12</v>
      </c>
      <c r="C17" s="34">
        <f>F5</f>
        <v>0.516</v>
      </c>
      <c r="D17" s="10">
        <f>C11</f>
        <v>1.25</v>
      </c>
      <c r="E17" s="34">
        <f>C17*D17</f>
        <v>0.645</v>
      </c>
      <c r="F17" s="2"/>
      <c r="G17" s="26">
        <f>J5</f>
        <v>0.72</v>
      </c>
      <c r="H17" s="12">
        <f>C11</f>
        <v>1.25</v>
      </c>
      <c r="I17" s="26">
        <f>G17*H17</f>
        <v>0.8999999999999999</v>
      </c>
      <c r="J17" s="19"/>
      <c r="K17" s="27">
        <f>N5</f>
        <v>0.6</v>
      </c>
      <c r="L17" s="14">
        <f>C11</f>
        <v>1.25</v>
      </c>
      <c r="M17" s="27">
        <f>K17*L17</f>
        <v>0.75</v>
      </c>
      <c r="N17" s="2"/>
      <c r="O17" s="36">
        <f>R5</f>
        <v>0.8</v>
      </c>
      <c r="P17" s="41">
        <f>C11</f>
        <v>1.25</v>
      </c>
      <c r="Q17" s="36">
        <f>O17*P17</f>
        <v>1</v>
      </c>
      <c r="S17" s="27">
        <f>V5</f>
        <v>0.5666666666666671</v>
      </c>
      <c r="T17" s="14">
        <f>P17</f>
        <v>1.25</v>
      </c>
      <c r="U17" s="27">
        <f>S17*T17</f>
        <v>0.7083333333333339</v>
      </c>
    </row>
    <row r="18" spans="1:21" ht="14.25">
      <c r="A18" s="2"/>
      <c r="B18" s="16" t="s">
        <v>13</v>
      </c>
      <c r="C18" s="34">
        <f>F6</f>
        <v>0.6</v>
      </c>
      <c r="D18" s="10">
        <f>C12</f>
        <v>1.3</v>
      </c>
      <c r="E18" s="34">
        <f>C18*D18</f>
        <v>0.78</v>
      </c>
      <c r="F18" s="2"/>
      <c r="G18" s="26">
        <f>J6</f>
        <v>0.55</v>
      </c>
      <c r="H18" s="12">
        <f>C12</f>
        <v>1.3</v>
      </c>
      <c r="I18" s="26">
        <f>G18*H18</f>
        <v>0.7150000000000001</v>
      </c>
      <c r="J18" s="19"/>
      <c r="K18" s="27">
        <f>N6</f>
        <v>0.5</v>
      </c>
      <c r="L18" s="14">
        <f>C12</f>
        <v>1.3</v>
      </c>
      <c r="M18" s="27">
        <f>K18*L18</f>
        <v>0.65</v>
      </c>
      <c r="N18" s="2"/>
      <c r="O18" s="36">
        <f>R6</f>
        <v>0.46666666666666706</v>
      </c>
      <c r="P18" s="41">
        <f>C12</f>
        <v>1.3</v>
      </c>
      <c r="Q18" s="36">
        <f>O18*P18</f>
        <v>0.6066666666666672</v>
      </c>
      <c r="S18" s="27">
        <f>V6</f>
        <v>0.766666666666667</v>
      </c>
      <c r="T18" s="14">
        <f>P18</f>
        <v>1.3</v>
      </c>
      <c r="U18" s="27">
        <f>S18*T18</f>
        <v>0.9966666666666673</v>
      </c>
    </row>
    <row r="20" ht="12.75">
      <c r="E20" t="s">
        <v>19</v>
      </c>
    </row>
    <row r="21" spans="2:7" ht="12.75">
      <c r="B21" s="28" t="s">
        <v>20</v>
      </c>
      <c r="C21" s="28" t="s">
        <v>21</v>
      </c>
      <c r="E21" t="s">
        <v>22</v>
      </c>
      <c r="F21" t="s">
        <v>23</v>
      </c>
      <c r="G21" s="1" t="s">
        <v>24</v>
      </c>
    </row>
    <row r="22" spans="2:8" ht="12.75">
      <c r="B22" s="20" t="s">
        <v>27</v>
      </c>
      <c r="C22" s="42">
        <f>(E16*A4)+(E17*A5)+(E18*A6)</f>
        <v>28.74</v>
      </c>
      <c r="E22">
        <v>11</v>
      </c>
      <c r="F22">
        <v>4</v>
      </c>
      <c r="G22">
        <f>E22+F22</f>
        <v>15</v>
      </c>
      <c r="H22" s="30">
        <f>C22+G22</f>
        <v>43.739999999999995</v>
      </c>
    </row>
    <row r="23" spans="2:8" ht="12.75">
      <c r="B23" s="20" t="s">
        <v>28</v>
      </c>
      <c r="C23" s="42">
        <f>(I16*A4)+(I17*A5)+(I18*A6)</f>
        <v>33.86</v>
      </c>
      <c r="G23">
        <f>E23+F23</f>
        <v>0</v>
      </c>
      <c r="H23" s="30">
        <f>C23+G23</f>
        <v>33.86</v>
      </c>
    </row>
    <row r="24" spans="2:8" ht="12.75">
      <c r="B24" s="20" t="s">
        <v>29</v>
      </c>
      <c r="C24" s="42">
        <f>(M16*A4)+(M17*A5)+(M18*A6)</f>
        <v>33.93333333333334</v>
      </c>
      <c r="E24">
        <v>15</v>
      </c>
      <c r="F24">
        <v>5</v>
      </c>
      <c r="G24">
        <f>E24+F24</f>
        <v>20</v>
      </c>
      <c r="H24" s="30">
        <f>C24+G24</f>
        <v>53.93333333333334</v>
      </c>
    </row>
    <row r="25" spans="2:3" ht="12.75">
      <c r="B25" s="20" t="s">
        <v>30</v>
      </c>
      <c r="C25" s="43">
        <f>(Q16*A4)+(Q17*A5)+(Q18*A6)</f>
        <v>25.650000000000016</v>
      </c>
    </row>
    <row r="26" spans="2:3" ht="12.75">
      <c r="B26" s="20" t="s">
        <v>31</v>
      </c>
      <c r="C26" s="43">
        <f>(U16*A4)+(U17*A5)+(U18*A6)</f>
        <v>30.466666666666672</v>
      </c>
    </row>
  </sheetData>
  <sheetProtection selectLockedCells="1" selectUnlockedCells="1"/>
  <mergeCells count="10">
    <mergeCell ref="S2:V2"/>
    <mergeCell ref="C14:E14"/>
    <mergeCell ref="G14:I14"/>
    <mergeCell ref="K14:M14"/>
    <mergeCell ref="O14:Q14"/>
    <mergeCell ref="S14:U14"/>
    <mergeCell ref="C2:F2"/>
    <mergeCell ref="G2:J2"/>
    <mergeCell ref="K2:N2"/>
    <mergeCell ref="O2:R2"/>
  </mergeCells>
  <printOptions gridLines="1"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="85" zoomScaleNormal="85" zoomScalePageLayoutView="0" workbookViewId="0" topLeftCell="B10">
      <selection activeCell="Q35" sqref="Q35"/>
    </sheetView>
  </sheetViews>
  <sheetFormatPr defaultColWidth="11.57421875" defaultRowHeight="12.75"/>
  <cols>
    <col min="1" max="1" width="11.00390625" style="1" customWidth="1"/>
    <col min="2" max="2" width="54.8515625" style="0" customWidth="1"/>
    <col min="3" max="3" width="17.8515625" style="0" customWidth="1"/>
    <col min="4" max="4" width="14.57421875" style="0" customWidth="1"/>
    <col min="5" max="6" width="11.57421875" style="0" customWidth="1"/>
    <col min="7" max="7" width="12.8515625" style="0" customWidth="1"/>
    <col min="8" max="8" width="13.8515625" style="0" customWidth="1"/>
    <col min="9" max="9" width="11.57421875" style="0" customWidth="1"/>
    <col min="10" max="10" width="12.421875" style="0" customWidth="1"/>
    <col min="11" max="11" width="12.28125" style="0" customWidth="1"/>
    <col min="12" max="12" width="13.28125" style="0" customWidth="1"/>
    <col min="13" max="13" width="11.57421875" style="0" customWidth="1"/>
    <col min="14" max="14" width="13.28125" style="0" customWidth="1"/>
    <col min="15" max="17" width="11.57421875" style="0" customWidth="1"/>
    <col min="18" max="18" width="14.140625" style="0" customWidth="1"/>
    <col min="19" max="21" width="11.57421875" style="0" customWidth="1"/>
    <col min="22" max="22" width="14.140625" style="0" customWidth="1"/>
    <col min="23" max="25" width="11.57421875" style="0" customWidth="1"/>
    <col min="26" max="26" width="15.71093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6" ht="12.75">
      <c r="A2" s="2"/>
      <c r="B2" s="2"/>
      <c r="C2" s="116" t="s">
        <v>57</v>
      </c>
      <c r="D2" s="116"/>
      <c r="E2" s="116"/>
      <c r="F2" s="116"/>
      <c r="G2" s="130" t="s">
        <v>59</v>
      </c>
      <c r="H2" s="130"/>
      <c r="I2" s="130"/>
      <c r="J2" s="130"/>
      <c r="K2" s="131" t="s">
        <v>33</v>
      </c>
      <c r="L2" s="131"/>
      <c r="M2" s="131"/>
      <c r="N2" s="131"/>
      <c r="O2" s="128" t="s">
        <v>58</v>
      </c>
      <c r="P2" s="128"/>
      <c r="Q2" s="128"/>
      <c r="R2" s="128"/>
      <c r="S2" s="129" t="s">
        <v>34</v>
      </c>
      <c r="T2" s="129"/>
      <c r="U2" s="129"/>
      <c r="V2" s="129"/>
      <c r="W2" s="118" t="s">
        <v>35</v>
      </c>
      <c r="X2" s="118"/>
      <c r="Y2" s="118"/>
      <c r="Z2" s="118"/>
    </row>
    <row r="3" spans="1:26" ht="12.75">
      <c r="A3" s="3" t="s">
        <v>3</v>
      </c>
      <c r="B3" s="4" t="s">
        <v>38</v>
      </c>
      <c r="C3" s="5" t="s">
        <v>32</v>
      </c>
      <c r="D3" s="5" t="s">
        <v>55</v>
      </c>
      <c r="E3" s="5" t="s">
        <v>56</v>
      </c>
      <c r="F3" s="5" t="s">
        <v>8</v>
      </c>
      <c r="G3" s="5" t="s">
        <v>32</v>
      </c>
      <c r="H3" s="5" t="s">
        <v>55</v>
      </c>
      <c r="I3" s="5" t="s">
        <v>56</v>
      </c>
      <c r="J3" s="6" t="s">
        <v>9</v>
      </c>
      <c r="K3" s="5" t="s">
        <v>32</v>
      </c>
      <c r="L3" s="5" t="s">
        <v>55</v>
      </c>
      <c r="M3" s="5" t="s">
        <v>56</v>
      </c>
      <c r="N3" s="7" t="s">
        <v>10</v>
      </c>
      <c r="O3" s="5" t="s">
        <v>32</v>
      </c>
      <c r="P3" s="5" t="s">
        <v>55</v>
      </c>
      <c r="Q3" s="5" t="s">
        <v>56</v>
      </c>
      <c r="R3" s="50" t="s">
        <v>39</v>
      </c>
      <c r="S3" s="5" t="s">
        <v>32</v>
      </c>
      <c r="T3" s="5" t="s">
        <v>55</v>
      </c>
      <c r="U3" s="5" t="s">
        <v>56</v>
      </c>
      <c r="V3" s="53" t="s">
        <v>40</v>
      </c>
      <c r="W3" s="5" t="s">
        <v>32</v>
      </c>
      <c r="X3" s="5" t="s">
        <v>55</v>
      </c>
      <c r="Y3" s="5" t="s">
        <v>56</v>
      </c>
      <c r="Z3" s="56" t="s">
        <v>41</v>
      </c>
    </row>
    <row r="4" spans="1:26" ht="28.5">
      <c r="A4" s="8">
        <v>40</v>
      </c>
      <c r="B4" s="9" t="s">
        <v>65</v>
      </c>
      <c r="C4" s="10">
        <v>0.8</v>
      </c>
      <c r="D4" s="10">
        <v>0.9</v>
      </c>
      <c r="E4" s="10">
        <v>0.8</v>
      </c>
      <c r="F4" s="11">
        <f>AVERAGE(C4,D4,E4)</f>
        <v>0.8333333333333334</v>
      </c>
      <c r="G4" s="12">
        <v>0.8</v>
      </c>
      <c r="H4" s="12">
        <v>0.7</v>
      </c>
      <c r="I4" s="12">
        <v>0.7</v>
      </c>
      <c r="J4" s="44">
        <f>AVERAGE(G4,H4,I4)</f>
        <v>0.7333333333333334</v>
      </c>
      <c r="K4" s="14">
        <v>0.7</v>
      </c>
      <c r="L4" s="14">
        <v>0.8</v>
      </c>
      <c r="M4" s="14">
        <v>0.7</v>
      </c>
      <c r="N4" s="15">
        <f>AVERAGE(K4,L4,M4)</f>
        <v>0.7333333333333334</v>
      </c>
      <c r="O4" s="51">
        <v>0.7</v>
      </c>
      <c r="P4" s="51">
        <v>0.6</v>
      </c>
      <c r="Q4" s="51">
        <v>0.6</v>
      </c>
      <c r="R4" s="52">
        <f>AVERAGE(O4,P4,Q4)</f>
        <v>0.6333333333333333</v>
      </c>
      <c r="S4" s="54">
        <v>0.9</v>
      </c>
      <c r="T4" s="54">
        <v>0.7</v>
      </c>
      <c r="U4" s="54">
        <v>0.7</v>
      </c>
      <c r="V4" s="55">
        <f>AVERAGE(S4,T4,U4)</f>
        <v>0.7666666666666666</v>
      </c>
      <c r="W4" s="57">
        <v>0.5</v>
      </c>
      <c r="X4" s="57">
        <v>0.5</v>
      </c>
      <c r="Y4" s="57">
        <v>0.5</v>
      </c>
      <c r="Z4" s="58">
        <f>AVERAGE(W4,X4,Y4)</f>
        <v>0.5</v>
      </c>
    </row>
    <row r="5" spans="1:26" ht="14.25">
      <c r="A5" s="8">
        <v>8</v>
      </c>
      <c r="B5" s="16" t="s">
        <v>36</v>
      </c>
      <c r="C5" s="10">
        <v>0.8</v>
      </c>
      <c r="D5" s="10">
        <v>0.8</v>
      </c>
      <c r="E5" s="10">
        <v>0.8</v>
      </c>
      <c r="F5" s="11">
        <f>AVERAGE(C5,D5,E5)</f>
        <v>0.8000000000000002</v>
      </c>
      <c r="G5" s="12">
        <v>0.9</v>
      </c>
      <c r="H5" s="12">
        <v>0.9</v>
      </c>
      <c r="I5" s="12">
        <v>0.9</v>
      </c>
      <c r="J5" s="44">
        <f>AVERAGE(G5,H5,I5)</f>
        <v>0.9</v>
      </c>
      <c r="K5" s="14">
        <v>0.6</v>
      </c>
      <c r="L5" s="14">
        <v>0.6</v>
      </c>
      <c r="M5" s="14">
        <v>0.6</v>
      </c>
      <c r="N5" s="15">
        <f>AVERAGE(K5,L5,M5)</f>
        <v>0.6</v>
      </c>
      <c r="O5" s="51">
        <v>0.5</v>
      </c>
      <c r="P5" s="51">
        <v>0.5</v>
      </c>
      <c r="Q5" s="51">
        <v>0.5</v>
      </c>
      <c r="R5" s="52">
        <f>AVERAGE(O5,P5,Q5)</f>
        <v>0.5</v>
      </c>
      <c r="S5" s="54">
        <v>0.8</v>
      </c>
      <c r="T5" s="54">
        <v>0.8</v>
      </c>
      <c r="U5" s="54">
        <v>0.8</v>
      </c>
      <c r="V5" s="55">
        <f>AVERAGE(S5,T5,U5)</f>
        <v>0.8000000000000002</v>
      </c>
      <c r="W5" s="57">
        <v>0.7</v>
      </c>
      <c r="X5" s="57">
        <v>0.7</v>
      </c>
      <c r="Y5" s="57">
        <v>0.7</v>
      </c>
      <c r="Z5" s="58">
        <f>AVERAGE(W5,X5,Y5)</f>
        <v>0.6999999999999998</v>
      </c>
    </row>
    <row r="6" spans="1:26" ht="14.25">
      <c r="A6" s="8">
        <v>12</v>
      </c>
      <c r="B6" s="72" t="s">
        <v>37</v>
      </c>
      <c r="C6" s="10">
        <v>0.6</v>
      </c>
      <c r="D6" s="10">
        <v>0.7</v>
      </c>
      <c r="E6" s="10">
        <v>0.6</v>
      </c>
      <c r="F6" s="11">
        <f>AVERAGE(C6,D6,E6)</f>
        <v>0.6333333333333333</v>
      </c>
      <c r="G6" s="12">
        <v>0.4</v>
      </c>
      <c r="H6" s="12">
        <v>0.4</v>
      </c>
      <c r="I6" s="12">
        <v>0.4</v>
      </c>
      <c r="J6" s="44">
        <f>AVERAGE(G6,H6,I6)</f>
        <v>0.4000000000000001</v>
      </c>
      <c r="K6" s="14">
        <v>0.6</v>
      </c>
      <c r="L6" s="14">
        <v>0.6</v>
      </c>
      <c r="M6" s="14">
        <v>0.6</v>
      </c>
      <c r="N6" s="15">
        <f>AVERAGE(K6,L6,M6)</f>
        <v>0.6</v>
      </c>
      <c r="O6" s="51">
        <v>0.3</v>
      </c>
      <c r="P6" s="51">
        <v>0.3</v>
      </c>
      <c r="Q6" s="51">
        <v>0.3</v>
      </c>
      <c r="R6" s="52">
        <f>AVERAGE(O6,P6,Q6)</f>
        <v>0.3</v>
      </c>
      <c r="S6" s="54">
        <v>0.9</v>
      </c>
      <c r="T6" s="54">
        <v>0.9</v>
      </c>
      <c r="U6" s="54">
        <v>0.9</v>
      </c>
      <c r="V6" s="55">
        <f>AVERAGE(S6,T6,U6)</f>
        <v>0.9</v>
      </c>
      <c r="W6" s="57">
        <v>0.8</v>
      </c>
      <c r="X6" s="57">
        <v>0.9</v>
      </c>
      <c r="Y6" s="57">
        <v>0.8</v>
      </c>
      <c r="Z6" s="58">
        <f>AVERAGE(W6,X6,Y6)</f>
        <v>0.8333333333333334</v>
      </c>
    </row>
    <row r="7" spans="1:26" ht="42.75">
      <c r="A7" s="8">
        <v>10</v>
      </c>
      <c r="B7" s="73" t="s">
        <v>66</v>
      </c>
      <c r="C7" s="10">
        <v>0.8</v>
      </c>
      <c r="D7" s="10">
        <v>0.8</v>
      </c>
      <c r="E7" s="10">
        <v>0.8</v>
      </c>
      <c r="F7" s="11">
        <f>AVERAGE(C7,D7,E7)</f>
        <v>0.8000000000000002</v>
      </c>
      <c r="G7" s="12">
        <v>0.8</v>
      </c>
      <c r="H7" s="12">
        <v>0.8</v>
      </c>
      <c r="I7" s="12">
        <v>0.8</v>
      </c>
      <c r="J7" s="44">
        <f>AVERAGE(G7,H7,I7)</f>
        <v>0.8000000000000002</v>
      </c>
      <c r="K7" s="14">
        <v>0.8</v>
      </c>
      <c r="L7" s="14">
        <v>0.8</v>
      </c>
      <c r="M7" s="14">
        <v>0.8</v>
      </c>
      <c r="N7" s="15">
        <f>AVERAGE(K7,L7,M7)</f>
        <v>0.8000000000000002</v>
      </c>
      <c r="O7" s="51">
        <v>0.7</v>
      </c>
      <c r="P7" s="51">
        <v>0.7</v>
      </c>
      <c r="Q7" s="51">
        <v>0.7</v>
      </c>
      <c r="R7" s="52">
        <f>AVERAGE(O7,P7,Q7)</f>
        <v>0.6999999999999998</v>
      </c>
      <c r="S7" s="54">
        <v>0.9</v>
      </c>
      <c r="T7" s="54">
        <v>0.9</v>
      </c>
      <c r="U7" s="54">
        <v>0.7</v>
      </c>
      <c r="V7" s="55">
        <f>AVERAGE(S7,T7,U7)</f>
        <v>0.8333333333333334</v>
      </c>
      <c r="W7" s="57">
        <v>0.8</v>
      </c>
      <c r="X7" s="57">
        <v>0.08</v>
      </c>
      <c r="Y7" s="57">
        <v>0.8</v>
      </c>
      <c r="Z7" s="58">
        <f>AVERAGE(W7,X7,Y7)</f>
        <v>0.56</v>
      </c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4" t="s">
        <v>4</v>
      </c>
      <c r="C11" s="46" t="s">
        <v>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8.5">
      <c r="A12" s="8">
        <v>40</v>
      </c>
      <c r="B12" s="9" t="s">
        <v>65</v>
      </c>
      <c r="C12" s="18">
        <f>1/MAX(F4,J4,N4,R4,V4,Z4)</f>
        <v>1.2</v>
      </c>
      <c r="D12" s="19"/>
      <c r="E12" s="19"/>
      <c r="F12" s="19"/>
      <c r="G12" s="2"/>
      <c r="H12" s="2"/>
      <c r="I12" s="2"/>
      <c r="J12" s="2"/>
      <c r="K12" s="2"/>
      <c r="L12" s="2"/>
      <c r="M12" s="2"/>
      <c r="N12" s="2"/>
      <c r="O12" s="2"/>
    </row>
    <row r="13" spans="1:15" ht="14.25">
      <c r="A13" s="8">
        <v>8</v>
      </c>
      <c r="B13" s="16" t="s">
        <v>36</v>
      </c>
      <c r="C13" s="18">
        <f>1/MAX(F5,J5,N5,R5,V5,Z5)</f>
        <v>1.1111111111111112</v>
      </c>
      <c r="D13" s="19"/>
      <c r="E13" s="19"/>
      <c r="F13" s="19"/>
      <c r="G13" s="2"/>
      <c r="H13" s="2"/>
      <c r="I13" s="2"/>
      <c r="J13" s="2"/>
      <c r="K13" s="2"/>
      <c r="L13" s="2"/>
      <c r="M13" s="2"/>
      <c r="N13" s="2"/>
      <c r="O13" s="2"/>
    </row>
    <row r="14" spans="1:15" ht="14.25">
      <c r="A14" s="8">
        <v>12</v>
      </c>
      <c r="B14" s="16" t="s">
        <v>37</v>
      </c>
      <c r="C14" s="18">
        <f>1/MAX(F6,J6,N6,R6,V6,Z6)</f>
        <v>1.1111111111111112</v>
      </c>
      <c r="D14" s="19"/>
      <c r="E14" s="19"/>
      <c r="F14" s="19"/>
      <c r="G14" s="2"/>
      <c r="H14" s="2"/>
      <c r="I14" s="2"/>
      <c r="J14" s="2"/>
      <c r="K14" s="2"/>
      <c r="L14" s="2"/>
      <c r="M14" s="2"/>
      <c r="N14" s="2"/>
      <c r="O14" s="2"/>
    </row>
    <row r="15" spans="1:15" ht="42.75">
      <c r="A15" s="8">
        <v>10</v>
      </c>
      <c r="B15" s="73" t="s">
        <v>67</v>
      </c>
      <c r="C15" s="18">
        <f>1/MAX(F7,J7,N7,R7,V7,Z7)</f>
        <v>1.2</v>
      </c>
      <c r="D15" s="19"/>
      <c r="E15" s="19"/>
      <c r="F15" s="19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25" ht="12.75">
      <c r="A17" s="2"/>
      <c r="B17" s="2"/>
      <c r="C17" s="116" t="s">
        <v>64</v>
      </c>
      <c r="D17" s="116"/>
      <c r="E17" s="116"/>
      <c r="F17" s="2"/>
      <c r="G17" s="130" t="s">
        <v>59</v>
      </c>
      <c r="H17" s="130"/>
      <c r="I17" s="130"/>
      <c r="J17" s="2"/>
      <c r="K17" s="131" t="s">
        <v>33</v>
      </c>
      <c r="L17" s="131"/>
      <c r="M17" s="131"/>
      <c r="N17" s="2"/>
      <c r="O17" s="128" t="s">
        <v>60</v>
      </c>
      <c r="P17" s="128"/>
      <c r="Q17" s="128"/>
      <c r="S17" s="129" t="s">
        <v>42</v>
      </c>
      <c r="T17" s="129"/>
      <c r="U17" s="129"/>
      <c r="W17" s="118" t="s">
        <v>43</v>
      </c>
      <c r="X17" s="118"/>
      <c r="Y17" s="118"/>
    </row>
    <row r="18" spans="1:25" ht="12.75">
      <c r="A18" s="2"/>
      <c r="B18" s="4" t="s">
        <v>4</v>
      </c>
      <c r="C18" s="20" t="s">
        <v>16</v>
      </c>
      <c r="D18" s="21" t="s">
        <v>17</v>
      </c>
      <c r="E18" s="21" t="s">
        <v>18</v>
      </c>
      <c r="F18" s="2"/>
      <c r="G18" s="22" t="s">
        <v>16</v>
      </c>
      <c r="H18" s="23" t="s">
        <v>17</v>
      </c>
      <c r="I18" s="23" t="s">
        <v>18</v>
      </c>
      <c r="J18" s="2"/>
      <c r="K18" s="24" t="s">
        <v>16</v>
      </c>
      <c r="L18" s="25" t="s">
        <v>17</v>
      </c>
      <c r="M18" s="25" t="s">
        <v>18</v>
      </c>
      <c r="N18" s="2"/>
      <c r="O18" s="59" t="s">
        <v>16</v>
      </c>
      <c r="P18" s="60" t="s">
        <v>17</v>
      </c>
      <c r="Q18" s="60" t="s">
        <v>18</v>
      </c>
      <c r="S18" s="61" t="s">
        <v>16</v>
      </c>
      <c r="T18" s="62" t="s">
        <v>17</v>
      </c>
      <c r="U18" s="62" t="s">
        <v>18</v>
      </c>
      <c r="W18" s="63" t="s">
        <v>16</v>
      </c>
      <c r="X18" s="64" t="s">
        <v>17</v>
      </c>
      <c r="Y18" s="64" t="s">
        <v>18</v>
      </c>
    </row>
    <row r="19" spans="1:25" ht="28.5">
      <c r="A19" s="8">
        <v>40</v>
      </c>
      <c r="B19" s="9" t="s">
        <v>65</v>
      </c>
      <c r="C19" s="10">
        <f>F4</f>
        <v>0.8333333333333334</v>
      </c>
      <c r="D19" s="10">
        <f>C12</f>
        <v>1.2</v>
      </c>
      <c r="E19" s="10">
        <f>C19*D19</f>
        <v>1</v>
      </c>
      <c r="F19" s="19"/>
      <c r="G19" s="12">
        <f>J4</f>
        <v>0.7333333333333334</v>
      </c>
      <c r="H19" s="12">
        <f>C12</f>
        <v>1.2</v>
      </c>
      <c r="I19" s="12">
        <f>G19*H19</f>
        <v>0.88</v>
      </c>
      <c r="J19" s="19"/>
      <c r="K19" s="14">
        <f>N4</f>
        <v>0.7333333333333334</v>
      </c>
      <c r="L19" s="14">
        <f>C12</f>
        <v>1.2</v>
      </c>
      <c r="M19" s="14">
        <f>K19*L19</f>
        <v>0.88</v>
      </c>
      <c r="N19" s="2"/>
      <c r="O19" s="51">
        <f>R4</f>
        <v>0.6333333333333333</v>
      </c>
      <c r="P19" s="51">
        <f>C12</f>
        <v>1.2</v>
      </c>
      <c r="Q19" s="51">
        <f>O19*P19</f>
        <v>0.7599999999999999</v>
      </c>
      <c r="S19" s="54">
        <f>V4</f>
        <v>0.7666666666666666</v>
      </c>
      <c r="T19" s="54">
        <f>C12</f>
        <v>1.2</v>
      </c>
      <c r="U19" s="54">
        <f>S19*T19</f>
        <v>0.9199999999999999</v>
      </c>
      <c r="W19" s="57">
        <f>Z4</f>
        <v>0.5</v>
      </c>
      <c r="X19" s="57">
        <f>C12</f>
        <v>1.2</v>
      </c>
      <c r="Y19" s="57">
        <f>W19*X19</f>
        <v>0.6</v>
      </c>
    </row>
    <row r="20" spans="1:25" ht="14.25">
      <c r="A20" s="8">
        <v>8</v>
      </c>
      <c r="B20" s="16" t="s">
        <v>36</v>
      </c>
      <c r="C20" s="10">
        <f>F5</f>
        <v>0.8000000000000002</v>
      </c>
      <c r="D20" s="10">
        <f>C13</f>
        <v>1.1111111111111112</v>
      </c>
      <c r="E20" s="10">
        <f>C20*D20</f>
        <v>0.8888888888888891</v>
      </c>
      <c r="F20" s="2"/>
      <c r="G20" s="12">
        <f>J5</f>
        <v>0.9</v>
      </c>
      <c r="H20" s="12">
        <f>C13</f>
        <v>1.1111111111111112</v>
      </c>
      <c r="I20" s="12">
        <f>G20*H20</f>
        <v>1</v>
      </c>
      <c r="J20" s="19"/>
      <c r="K20" s="14">
        <f>N5</f>
        <v>0.6</v>
      </c>
      <c r="L20" s="14">
        <f>C13</f>
        <v>1.1111111111111112</v>
      </c>
      <c r="M20" s="14">
        <f>K20*L20</f>
        <v>0.6666666666666666</v>
      </c>
      <c r="N20" s="2"/>
      <c r="O20" s="51">
        <f>R5</f>
        <v>0.5</v>
      </c>
      <c r="P20" s="51">
        <f>C13</f>
        <v>1.1111111111111112</v>
      </c>
      <c r="Q20" s="51">
        <f>O20*P20</f>
        <v>0.5555555555555556</v>
      </c>
      <c r="S20" s="54">
        <f>V5</f>
        <v>0.8000000000000002</v>
      </c>
      <c r="T20" s="54">
        <f>C13</f>
        <v>1.1111111111111112</v>
      </c>
      <c r="U20" s="54">
        <f>S20*T20</f>
        <v>0.8888888888888891</v>
      </c>
      <c r="W20" s="57">
        <f>Z5</f>
        <v>0.6999999999999998</v>
      </c>
      <c r="X20" s="57">
        <f>C13</f>
        <v>1.1111111111111112</v>
      </c>
      <c r="Y20" s="57">
        <f>W20*X20</f>
        <v>0.7777777777777777</v>
      </c>
    </row>
    <row r="21" spans="1:25" ht="14.25">
      <c r="A21" s="8">
        <v>12</v>
      </c>
      <c r="B21" s="16" t="s">
        <v>37</v>
      </c>
      <c r="C21" s="10">
        <f>F6</f>
        <v>0.6333333333333333</v>
      </c>
      <c r="D21" s="10">
        <f>C14</f>
        <v>1.1111111111111112</v>
      </c>
      <c r="E21" s="10">
        <f>C21*D21</f>
        <v>0.7037037037037037</v>
      </c>
      <c r="F21" s="2"/>
      <c r="G21" s="12">
        <f>J6</f>
        <v>0.4000000000000001</v>
      </c>
      <c r="H21" s="12">
        <f>C14</f>
        <v>1.1111111111111112</v>
      </c>
      <c r="I21" s="12">
        <f>G21*H21</f>
        <v>0.44444444444444453</v>
      </c>
      <c r="J21" s="19"/>
      <c r="K21" s="14">
        <f>N6</f>
        <v>0.6</v>
      </c>
      <c r="L21" s="14">
        <f>C14</f>
        <v>1.1111111111111112</v>
      </c>
      <c r="M21" s="14">
        <f>K21*L21</f>
        <v>0.6666666666666666</v>
      </c>
      <c r="N21" s="2"/>
      <c r="O21" s="51">
        <f>R6</f>
        <v>0.3</v>
      </c>
      <c r="P21" s="51">
        <f>C14</f>
        <v>1.1111111111111112</v>
      </c>
      <c r="Q21" s="51">
        <f>O21*P21</f>
        <v>0.3333333333333333</v>
      </c>
      <c r="S21" s="54">
        <f>V6</f>
        <v>0.9</v>
      </c>
      <c r="T21" s="54">
        <f>C14</f>
        <v>1.1111111111111112</v>
      </c>
      <c r="U21" s="54">
        <f>S21*T21</f>
        <v>1</v>
      </c>
      <c r="W21" s="57">
        <f>Z6</f>
        <v>0.8333333333333334</v>
      </c>
      <c r="X21" s="57">
        <f>C14</f>
        <v>1.1111111111111112</v>
      </c>
      <c r="Y21" s="57">
        <f>W21*X21</f>
        <v>0.925925925925926</v>
      </c>
    </row>
    <row r="22" spans="1:25" ht="42.75">
      <c r="A22" s="8">
        <v>10</v>
      </c>
      <c r="B22" s="73" t="s">
        <v>66</v>
      </c>
      <c r="C22" s="10">
        <f>F7</f>
        <v>0.8000000000000002</v>
      </c>
      <c r="D22" s="10">
        <f>C15</f>
        <v>1.2</v>
      </c>
      <c r="E22" s="10">
        <f>C22*D22</f>
        <v>0.9600000000000002</v>
      </c>
      <c r="F22" s="2"/>
      <c r="G22" s="12">
        <f>J7</f>
        <v>0.8000000000000002</v>
      </c>
      <c r="H22" s="12">
        <f>C15</f>
        <v>1.2</v>
      </c>
      <c r="I22" s="12">
        <f>G22*H22</f>
        <v>0.9600000000000002</v>
      </c>
      <c r="J22" s="19"/>
      <c r="K22" s="14">
        <f>N7</f>
        <v>0.8000000000000002</v>
      </c>
      <c r="L22" s="14">
        <f>C15</f>
        <v>1.2</v>
      </c>
      <c r="M22" s="14">
        <f>K22*L22</f>
        <v>0.9600000000000002</v>
      </c>
      <c r="N22" s="2"/>
      <c r="O22" s="51">
        <f>R7</f>
        <v>0.6999999999999998</v>
      </c>
      <c r="P22" s="51">
        <f>C15</f>
        <v>1.2</v>
      </c>
      <c r="Q22" s="51">
        <f>O22*P22</f>
        <v>0.8399999999999997</v>
      </c>
      <c r="S22" s="54">
        <f>V7</f>
        <v>0.8333333333333334</v>
      </c>
      <c r="T22" s="54">
        <f>C15</f>
        <v>1.2</v>
      </c>
      <c r="U22" s="54">
        <f>S22*T22</f>
        <v>1</v>
      </c>
      <c r="W22" s="57">
        <f>Z7</f>
        <v>0.56</v>
      </c>
      <c r="X22" s="57">
        <f>C15</f>
        <v>1.2</v>
      </c>
      <c r="Y22" s="57">
        <f>W22*X22</f>
        <v>0.672</v>
      </c>
    </row>
    <row r="23" spans="23:25" ht="12.75">
      <c r="W23" s="65"/>
      <c r="X23" s="65"/>
      <c r="Y23" s="65"/>
    </row>
    <row r="24" spans="5:8" ht="15">
      <c r="E24" s="47"/>
      <c r="F24" s="47"/>
      <c r="G24" s="47"/>
      <c r="H24" s="47"/>
    </row>
    <row r="25" spans="2:10" ht="15">
      <c r="B25" s="69" t="s">
        <v>20</v>
      </c>
      <c r="C25" s="69" t="s">
        <v>21</v>
      </c>
      <c r="E25" s="47"/>
      <c r="F25" s="47"/>
      <c r="G25" s="47"/>
      <c r="H25" s="47"/>
      <c r="I25" s="49"/>
      <c r="J25" s="30"/>
    </row>
    <row r="26" spans="2:10" ht="15">
      <c r="B26" s="20" t="s">
        <v>63</v>
      </c>
      <c r="C26" s="76">
        <f>(E19*A4)+(E20*A5)+(E21*A6)+(E22*A7)</f>
        <v>65.15555555555557</v>
      </c>
      <c r="E26" s="47"/>
      <c r="F26" s="70"/>
      <c r="G26" s="47"/>
      <c r="H26" s="48"/>
      <c r="J26" s="45"/>
    </row>
    <row r="27" spans="2:10" ht="15">
      <c r="B27" s="31" t="s">
        <v>61</v>
      </c>
      <c r="C27" s="29">
        <f>(I19*A4)+(I20*A5)+(I21*A6)+(I22*A7)</f>
        <v>58.13333333333334</v>
      </c>
      <c r="E27" s="47"/>
      <c r="F27" s="47"/>
      <c r="G27" s="47"/>
      <c r="H27" s="48"/>
      <c r="J27" s="30"/>
    </row>
    <row r="28" spans="2:10" ht="15">
      <c r="B28" s="32" t="s">
        <v>44</v>
      </c>
      <c r="C28" s="75">
        <f>(M19*A4)+(M20*A5)+(M21*A6)+(M22*A7)</f>
        <v>58.13333333333334</v>
      </c>
      <c r="E28" s="47"/>
      <c r="F28" s="47"/>
      <c r="G28" s="47"/>
      <c r="H28" s="48"/>
      <c r="J28" s="45"/>
    </row>
    <row r="29" spans="2:11" ht="12.75">
      <c r="B29" s="66" t="s">
        <v>62</v>
      </c>
      <c r="C29" s="29">
        <f>(Q19*A4)+(Q20*A5)+(Q21*A6)+(Q22*A7)</f>
        <v>47.24444444444444</v>
      </c>
      <c r="F29" t="s">
        <v>54</v>
      </c>
      <c r="G29">
        <v>40</v>
      </c>
      <c r="K29" s="77"/>
    </row>
    <row r="30" spans="2:7" ht="12.75">
      <c r="B30" s="67" t="s">
        <v>45</v>
      </c>
      <c r="C30" s="71">
        <f>(U19*A4)+(U20*A5)+(U21*A6)+(U22*A7)</f>
        <v>65.91111111111111</v>
      </c>
      <c r="D30" s="78"/>
      <c r="F30" t="s">
        <v>53</v>
      </c>
      <c r="G30">
        <v>80</v>
      </c>
    </row>
    <row r="31" spans="2:7" ht="12.75">
      <c r="B31" s="68" t="s">
        <v>46</v>
      </c>
      <c r="C31" s="74">
        <f>(Y19*A4)+(Y20*A5)+(Y21*A6)+(Y22*A7)</f>
        <v>48.053333333333335</v>
      </c>
      <c r="F31" t="s">
        <v>52</v>
      </c>
      <c r="G31">
        <v>52</v>
      </c>
    </row>
    <row r="36" spans="3:5" ht="12.75">
      <c r="C36" s="126" t="s">
        <v>51</v>
      </c>
      <c r="D36" t="s">
        <v>47</v>
      </c>
      <c r="E36">
        <f>G29</f>
        <v>40</v>
      </c>
    </row>
    <row r="37" spans="3:5" ht="12.75">
      <c r="C37" s="126"/>
      <c r="D37" t="s">
        <v>48</v>
      </c>
      <c r="E37">
        <f>G30</f>
        <v>80</v>
      </c>
    </row>
    <row r="38" spans="3:4" ht="12.75">
      <c r="C38" s="126"/>
      <c r="D38" t="s">
        <v>49</v>
      </c>
    </row>
    <row r="39" spans="3:10" ht="12.75">
      <c r="C39" s="126"/>
      <c r="D39" t="s">
        <v>50</v>
      </c>
      <c r="G39">
        <v>1</v>
      </c>
      <c r="H39">
        <f>E36*(E37-E38)/(E37-E39)</f>
        <v>40</v>
      </c>
      <c r="I39" s="77">
        <f>C28</f>
        <v>58.13333333333334</v>
      </c>
      <c r="J39" s="77">
        <f>H39+I39</f>
        <v>98.13333333333334</v>
      </c>
    </row>
    <row r="44" spans="3:5" ht="12.75">
      <c r="C44" s="126"/>
      <c r="D44" t="s">
        <v>47</v>
      </c>
      <c r="E44">
        <f>G29</f>
        <v>40</v>
      </c>
    </row>
    <row r="45" spans="3:5" ht="12.75">
      <c r="C45" s="126"/>
      <c r="D45" t="s">
        <v>48</v>
      </c>
      <c r="E45">
        <v>80</v>
      </c>
    </row>
    <row r="46" spans="3:4" ht="12.75">
      <c r="C46" s="126"/>
      <c r="D46" t="s">
        <v>49</v>
      </c>
    </row>
    <row r="47" spans="3:10" ht="12.75">
      <c r="C47" s="126"/>
      <c r="D47" t="s">
        <v>50</v>
      </c>
      <c r="G47">
        <v>2</v>
      </c>
      <c r="H47">
        <f>E44*(E45-E46)/(E45-E47)</f>
        <v>40</v>
      </c>
      <c r="I47" s="77">
        <f>C30</f>
        <v>65.91111111111111</v>
      </c>
      <c r="J47" s="77">
        <f>H47+I47</f>
        <v>105.91111111111111</v>
      </c>
    </row>
    <row r="50" spans="3:5" ht="12.75">
      <c r="C50" s="126"/>
      <c r="D50" t="s">
        <v>47</v>
      </c>
      <c r="E50">
        <f>G29</f>
        <v>40</v>
      </c>
    </row>
    <row r="51" spans="3:5" ht="12.75">
      <c r="C51" s="126"/>
      <c r="D51" t="s">
        <v>48</v>
      </c>
      <c r="E51">
        <f>G30</f>
        <v>80</v>
      </c>
    </row>
    <row r="52" spans="3:4" ht="12.75">
      <c r="C52" s="126"/>
      <c r="D52" t="s">
        <v>49</v>
      </c>
    </row>
    <row r="53" spans="3:10" ht="12.75">
      <c r="C53" s="126"/>
      <c r="D53" t="s">
        <v>50</v>
      </c>
      <c r="G53">
        <v>3</v>
      </c>
      <c r="H53">
        <f>E50*(E51-E52)/(E51-E53)</f>
        <v>40</v>
      </c>
      <c r="I53" s="77">
        <f>C31</f>
        <v>48.053333333333335</v>
      </c>
      <c r="J53" s="77">
        <f>H53+I53</f>
        <v>88.05333333333334</v>
      </c>
    </row>
    <row r="56" spans="3:5" ht="12.75">
      <c r="C56" s="126"/>
      <c r="D56" t="s">
        <v>47</v>
      </c>
      <c r="E56">
        <f>G29</f>
        <v>40</v>
      </c>
    </row>
    <row r="57" spans="3:5" ht="12.75">
      <c r="C57" s="126"/>
      <c r="D57" t="s">
        <v>48</v>
      </c>
      <c r="E57">
        <f>G30</f>
        <v>80</v>
      </c>
    </row>
    <row r="58" spans="3:4" ht="12.75">
      <c r="C58" s="126"/>
      <c r="D58" t="s">
        <v>49</v>
      </c>
    </row>
    <row r="59" spans="3:10" ht="12.75">
      <c r="C59" s="126"/>
      <c r="D59" t="s">
        <v>50</v>
      </c>
      <c r="G59">
        <v>3</v>
      </c>
      <c r="H59">
        <f>E56*(E57-E58)/(E57-E59)</f>
        <v>40</v>
      </c>
      <c r="I59" s="77">
        <f>C26</f>
        <v>65.15555555555557</v>
      </c>
      <c r="J59" s="77">
        <f>H59+I59</f>
        <v>105.15555555555557</v>
      </c>
    </row>
    <row r="62" spans="3:5" ht="12.75">
      <c r="C62" s="127"/>
      <c r="D62" t="s">
        <v>47</v>
      </c>
      <c r="E62">
        <f>G29</f>
        <v>40</v>
      </c>
    </row>
    <row r="63" spans="3:5" ht="12.75">
      <c r="C63" s="127"/>
      <c r="D63" t="s">
        <v>48</v>
      </c>
      <c r="E63">
        <f>G30</f>
        <v>80</v>
      </c>
    </row>
    <row r="64" spans="3:4" ht="12.75">
      <c r="C64" s="127"/>
      <c r="D64" t="s">
        <v>49</v>
      </c>
    </row>
    <row r="65" spans="3:10" ht="12.75">
      <c r="C65" s="127"/>
      <c r="D65" t="s">
        <v>50</v>
      </c>
      <c r="G65">
        <v>3</v>
      </c>
      <c r="H65">
        <f>E62*(E63-E64)/(E63-E65)</f>
        <v>40</v>
      </c>
      <c r="I65" s="77">
        <f>C27</f>
        <v>58.13333333333334</v>
      </c>
      <c r="J65" s="77">
        <f>H65+I65</f>
        <v>98.13333333333334</v>
      </c>
    </row>
    <row r="68" spans="3:5" ht="12.75">
      <c r="C68" s="127"/>
      <c r="D68" t="s">
        <v>47</v>
      </c>
      <c r="E68">
        <f>G29</f>
        <v>40</v>
      </c>
    </row>
    <row r="69" spans="3:5" ht="12.75">
      <c r="C69" s="127"/>
      <c r="D69" t="s">
        <v>48</v>
      </c>
      <c r="E69">
        <f>G30</f>
        <v>80</v>
      </c>
    </row>
    <row r="70" spans="3:4" ht="12.75">
      <c r="C70" s="127"/>
      <c r="D70" t="s">
        <v>49</v>
      </c>
    </row>
    <row r="71" spans="3:10" ht="12.75">
      <c r="C71" s="127"/>
      <c r="D71" t="s">
        <v>50</v>
      </c>
      <c r="G71">
        <v>3</v>
      </c>
      <c r="H71">
        <f>E68*(E69-E70)/(E69-E71)</f>
        <v>40</v>
      </c>
      <c r="I71" s="77">
        <f>C29</f>
        <v>47.24444444444444</v>
      </c>
      <c r="J71" s="77">
        <f>H71+I71</f>
        <v>87.24444444444444</v>
      </c>
    </row>
  </sheetData>
  <sheetProtection selectLockedCells="1" selectUnlockedCells="1"/>
  <mergeCells count="18">
    <mergeCell ref="C2:F2"/>
    <mergeCell ref="G2:J2"/>
    <mergeCell ref="K2:N2"/>
    <mergeCell ref="C17:E17"/>
    <mergeCell ref="G17:I17"/>
    <mergeCell ref="K17:M17"/>
    <mergeCell ref="O2:R2"/>
    <mergeCell ref="S2:V2"/>
    <mergeCell ref="W2:Z2"/>
    <mergeCell ref="O17:Q17"/>
    <mergeCell ref="S17:U17"/>
    <mergeCell ref="W17:Y17"/>
    <mergeCell ref="C36:C39"/>
    <mergeCell ref="C44:C47"/>
    <mergeCell ref="C50:C53"/>
    <mergeCell ref="C56:C59"/>
    <mergeCell ref="C62:C65"/>
    <mergeCell ref="C68:C71"/>
  </mergeCells>
  <printOptions gridLines="1"/>
  <pageMargins left="0.7875" right="0.7875" top="1.025" bottom="1.025" header="0.7875" footer="0.7875"/>
  <pageSetup firstPageNumber="1" useFirstPageNumber="1" fitToHeight="1" fitToWidth="1" horizontalDpi="600" verticalDpi="600" orientation="landscape" paperSize="8" scale="5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PA. Agugliaro</dc:creator>
  <cp:keywords/>
  <dc:description/>
  <cp:lastModifiedBy>Paola PA. Agugliaro</cp:lastModifiedBy>
  <cp:lastPrinted>2020-12-10T11:54:04Z</cp:lastPrinted>
  <dcterms:created xsi:type="dcterms:W3CDTF">2009-04-16T10:32:48Z</dcterms:created>
  <dcterms:modified xsi:type="dcterms:W3CDTF">2020-12-10T13:18:07Z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